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120" yWindow="0" windowWidth="13245" windowHeight="11145"/>
  </bookViews>
  <sheets>
    <sheet name="Sheet1" sheetId="1" r:id="rId1"/>
  </sheets>
  <definedNames>
    <definedName name="_xlnm.Print_Titles" localSheetId="0">Sheet1!$7:$9</definedName>
    <definedName name="_xlnm.Print_Area" localSheetId="0">Sheet1!$A$1:$K$125</definedName>
  </definedNames>
  <calcPr calcId="152511"/>
</workbook>
</file>

<file path=xl/calcChain.xml><?xml version="1.0" encoding="utf-8"?>
<calcChain xmlns="http://schemas.openxmlformats.org/spreadsheetml/2006/main">
  <c r="K59" i="1" l="1"/>
  <c r="G48" i="1" l="1"/>
  <c r="H48" i="1"/>
  <c r="I48" i="1"/>
  <c r="F48" i="1"/>
  <c r="J49" i="1"/>
  <c r="J124" i="1"/>
  <c r="H123" i="1"/>
  <c r="F123" i="1"/>
  <c r="J123" i="1" l="1"/>
  <c r="H73" i="1"/>
  <c r="H18" i="1" l="1"/>
  <c r="F79" i="1"/>
  <c r="F73" i="1"/>
  <c r="H79" i="1"/>
  <c r="H80" i="1"/>
  <c r="K122" i="1" l="1"/>
  <c r="J122" i="1"/>
  <c r="I121" i="1"/>
  <c r="H121" i="1"/>
  <c r="G121" i="1"/>
  <c r="F121" i="1"/>
  <c r="F120" i="1" s="1"/>
  <c r="I120" i="1"/>
  <c r="F119" i="1"/>
  <c r="J119" i="1" s="1"/>
  <c r="H118" i="1"/>
  <c r="K117" i="1"/>
  <c r="J117" i="1"/>
  <c r="K116" i="1"/>
  <c r="J116" i="1"/>
  <c r="K115" i="1"/>
  <c r="H115" i="1"/>
  <c r="F115" i="1"/>
  <c r="F114" i="1"/>
  <c r="J114" i="1" s="1"/>
  <c r="I113" i="1"/>
  <c r="H113" i="1"/>
  <c r="G113" i="1"/>
  <c r="F113" i="1"/>
  <c r="J108" i="1"/>
  <c r="H107" i="1"/>
  <c r="H106" i="1" s="1"/>
  <c r="F107" i="1"/>
  <c r="F106" i="1" s="1"/>
  <c r="F104" i="1" s="1"/>
  <c r="K103" i="1"/>
  <c r="J103" i="1"/>
  <c r="I102" i="1"/>
  <c r="K102" i="1" s="1"/>
  <c r="H102" i="1"/>
  <c r="G102" i="1"/>
  <c r="F102" i="1"/>
  <c r="J101" i="1"/>
  <c r="F101" i="1"/>
  <c r="H100" i="1"/>
  <c r="F100" i="1"/>
  <c r="J100" i="1" s="1"/>
  <c r="H99" i="1"/>
  <c r="J99" i="1" s="1"/>
  <c r="F99" i="1"/>
  <c r="F98" i="1" s="1"/>
  <c r="F96" i="1" s="1"/>
  <c r="J95" i="1"/>
  <c r="H94" i="1"/>
  <c r="H92" i="1" s="1"/>
  <c r="F94" i="1"/>
  <c r="H93" i="1"/>
  <c r="F93" i="1"/>
  <c r="J90" i="1"/>
  <c r="F90" i="1"/>
  <c r="I89" i="1"/>
  <c r="H89" i="1"/>
  <c r="H88" i="1" s="1"/>
  <c r="G89" i="1"/>
  <c r="G88" i="1" s="1"/>
  <c r="G87" i="1" s="1"/>
  <c r="F89" i="1"/>
  <c r="I88" i="1"/>
  <c r="I87" i="1" s="1"/>
  <c r="K85" i="1"/>
  <c r="J85" i="1"/>
  <c r="F84" i="1"/>
  <c r="J84" i="1" s="1"/>
  <c r="K83" i="1"/>
  <c r="J83" i="1"/>
  <c r="I82" i="1"/>
  <c r="H82" i="1"/>
  <c r="G82" i="1"/>
  <c r="F82" i="1"/>
  <c r="J82" i="1" s="1"/>
  <c r="J81" i="1"/>
  <c r="I80" i="1"/>
  <c r="G80" i="1"/>
  <c r="F80" i="1"/>
  <c r="J80" i="1" s="1"/>
  <c r="K79" i="1"/>
  <c r="J79" i="1"/>
  <c r="I78" i="1"/>
  <c r="H78" i="1"/>
  <c r="G78" i="1"/>
  <c r="F78" i="1"/>
  <c r="I77" i="1"/>
  <c r="G77" i="1"/>
  <c r="J76" i="1"/>
  <c r="I75" i="1"/>
  <c r="I74" i="1" s="1"/>
  <c r="H75" i="1"/>
  <c r="H74" i="1" s="1"/>
  <c r="G75" i="1"/>
  <c r="G74" i="1" s="1"/>
  <c r="F75" i="1"/>
  <c r="F74" i="1" s="1"/>
  <c r="J73" i="1"/>
  <c r="G73" i="1"/>
  <c r="I72" i="1"/>
  <c r="H72" i="1"/>
  <c r="F72" i="1"/>
  <c r="F71" i="1" s="1"/>
  <c r="J68" i="1"/>
  <c r="K67" i="1"/>
  <c r="J67" i="1"/>
  <c r="I66" i="1"/>
  <c r="H66" i="1"/>
  <c r="J66" i="1" s="1"/>
  <c r="G66" i="1"/>
  <c r="F66" i="1"/>
  <c r="J65" i="1"/>
  <c r="H64" i="1"/>
  <c r="H63" i="1" s="1"/>
  <c r="F64" i="1"/>
  <c r="J62" i="1"/>
  <c r="I61" i="1"/>
  <c r="I60" i="1" s="1"/>
  <c r="H61" i="1"/>
  <c r="H60" i="1" s="1"/>
  <c r="G61" i="1"/>
  <c r="G60" i="1" s="1"/>
  <c r="G58" i="1" s="1"/>
  <c r="F61" i="1"/>
  <c r="F60" i="1" s="1"/>
  <c r="K57" i="1"/>
  <c r="J57" i="1"/>
  <c r="H57" i="1"/>
  <c r="F57" i="1"/>
  <c r="I56" i="1"/>
  <c r="K56" i="1" s="1"/>
  <c r="H56" i="1"/>
  <c r="J56" i="1" s="1"/>
  <c r="G56" i="1"/>
  <c r="F56" i="1"/>
  <c r="G55" i="1"/>
  <c r="G54" i="1" s="1"/>
  <c r="F55" i="1"/>
  <c r="F54" i="1" s="1"/>
  <c r="F53" i="1"/>
  <c r="H52" i="1"/>
  <c r="F47" i="1"/>
  <c r="H46" i="1"/>
  <c r="J42" i="1"/>
  <c r="K41" i="1"/>
  <c r="J41" i="1"/>
  <c r="H40" i="1"/>
  <c r="J40" i="1" s="1"/>
  <c r="F40" i="1"/>
  <c r="J39" i="1"/>
  <c r="I38" i="1"/>
  <c r="I35" i="1" s="1"/>
  <c r="I34" i="1" s="1"/>
  <c r="H38" i="1"/>
  <c r="G38" i="1"/>
  <c r="G35" i="1" s="1"/>
  <c r="G34" i="1" s="1"/>
  <c r="F38" i="1"/>
  <c r="F37" i="1"/>
  <c r="H36" i="1"/>
  <c r="J33" i="1"/>
  <c r="I32" i="1"/>
  <c r="I31" i="1" s="1"/>
  <c r="I30" i="1" s="1"/>
  <c r="H32" i="1"/>
  <c r="J32" i="1" s="1"/>
  <c r="G32" i="1"/>
  <c r="G31" i="1" s="1"/>
  <c r="G30" i="1" s="1"/>
  <c r="F32" i="1"/>
  <c r="F31" i="1"/>
  <c r="F30" i="1" s="1"/>
  <c r="J29" i="1"/>
  <c r="F29" i="1"/>
  <c r="H28" i="1"/>
  <c r="H27" i="1" s="1"/>
  <c r="F28" i="1"/>
  <c r="F27" i="1" s="1"/>
  <c r="K25" i="1"/>
  <c r="J25" i="1"/>
  <c r="J24" i="1"/>
  <c r="F23" i="1"/>
  <c r="K22" i="1"/>
  <c r="J22" i="1"/>
  <c r="I21" i="1"/>
  <c r="H21" i="1"/>
  <c r="G21" i="1"/>
  <c r="F21" i="1"/>
  <c r="F20" i="1"/>
  <c r="F19" i="1" s="1"/>
  <c r="H19" i="1"/>
  <c r="K18" i="1"/>
  <c r="J18" i="1"/>
  <c r="I17" i="1"/>
  <c r="I16" i="1" s="1"/>
  <c r="K16" i="1" s="1"/>
  <c r="G17" i="1"/>
  <c r="G16" i="1" s="1"/>
  <c r="F17" i="1"/>
  <c r="J14" i="1"/>
  <c r="I13" i="1"/>
  <c r="I12" i="1" s="1"/>
  <c r="I11" i="1" s="1"/>
  <c r="H13" i="1"/>
  <c r="H12" i="1" s="1"/>
  <c r="G13" i="1"/>
  <c r="G12" i="1" s="1"/>
  <c r="G11" i="1" s="1"/>
  <c r="F13" i="1"/>
  <c r="F12" i="1" s="1"/>
  <c r="K58" i="1" l="1"/>
  <c r="K121" i="1"/>
  <c r="J113" i="1"/>
  <c r="J121" i="1"/>
  <c r="J74" i="1"/>
  <c r="H31" i="1"/>
  <c r="H30" i="1" s="1"/>
  <c r="K77" i="1"/>
  <c r="J75" i="1"/>
  <c r="J115" i="1"/>
  <c r="J19" i="1"/>
  <c r="J89" i="1"/>
  <c r="J107" i="1"/>
  <c r="H112" i="1"/>
  <c r="H111" i="1" s="1"/>
  <c r="J12" i="1"/>
  <c r="J11" i="1"/>
  <c r="G10" i="1"/>
  <c r="J21" i="1"/>
  <c r="H55" i="1"/>
  <c r="H77" i="1"/>
  <c r="J102" i="1"/>
  <c r="J13" i="1"/>
  <c r="H17" i="1"/>
  <c r="J20" i="1"/>
  <c r="K21" i="1"/>
  <c r="H23" i="1"/>
  <c r="J23" i="1" s="1"/>
  <c r="J61" i="1"/>
  <c r="F63" i="1"/>
  <c r="K78" i="1"/>
  <c r="J93" i="1"/>
  <c r="J38" i="1"/>
  <c r="J60" i="1"/>
  <c r="I58" i="1"/>
  <c r="J78" i="1"/>
  <c r="J94" i="1"/>
  <c r="J106" i="1"/>
  <c r="K17" i="1"/>
  <c r="J63" i="1"/>
  <c r="J30" i="1"/>
  <c r="H45" i="1"/>
  <c r="H51" i="1"/>
  <c r="F58" i="1"/>
  <c r="J72" i="1"/>
  <c r="H71" i="1"/>
  <c r="F16" i="1"/>
  <c r="J47" i="1"/>
  <c r="F46" i="1"/>
  <c r="F45" i="1" s="1"/>
  <c r="F43" i="1" s="1"/>
  <c r="J53" i="1"/>
  <c r="F52" i="1"/>
  <c r="F51" i="1" s="1"/>
  <c r="J17" i="1"/>
  <c r="J28" i="1"/>
  <c r="H35" i="1"/>
  <c r="J37" i="1"/>
  <c r="F36" i="1"/>
  <c r="F35" i="1" s="1"/>
  <c r="J64" i="1"/>
  <c r="K73" i="1"/>
  <c r="G72" i="1"/>
  <c r="G71" i="1" s="1"/>
  <c r="G69" i="1" s="1"/>
  <c r="J27" i="1"/>
  <c r="J26" i="1"/>
  <c r="F92" i="1"/>
  <c r="I55" i="1"/>
  <c r="I71" i="1"/>
  <c r="F77" i="1"/>
  <c r="F69" i="1" s="1"/>
  <c r="F88" i="1"/>
  <c r="H98" i="1"/>
  <c r="F112" i="1"/>
  <c r="F111" i="1" s="1"/>
  <c r="F109" i="1" s="1"/>
  <c r="G120" i="1"/>
  <c r="K120" i="1" s="1"/>
  <c r="H120" i="1"/>
  <c r="J120" i="1" s="1"/>
  <c r="F118" i="1"/>
  <c r="J118" i="1" s="1"/>
  <c r="J31" i="1" l="1"/>
  <c r="G125" i="1"/>
  <c r="G128" i="1" s="1"/>
  <c r="J112" i="1"/>
  <c r="J36" i="1"/>
  <c r="H16" i="1"/>
  <c r="J55" i="1"/>
  <c r="H54" i="1"/>
  <c r="J54" i="1" s="1"/>
  <c r="F86" i="1"/>
  <c r="J88" i="1"/>
  <c r="K72" i="1"/>
  <c r="H50" i="1"/>
  <c r="J51" i="1"/>
  <c r="J87" i="1"/>
  <c r="J35" i="1"/>
  <c r="J91" i="1"/>
  <c r="H86" i="1"/>
  <c r="J71" i="1"/>
  <c r="J52" i="1"/>
  <c r="J111" i="1"/>
  <c r="K71" i="1"/>
  <c r="J77" i="1"/>
  <c r="J92" i="1"/>
  <c r="J45" i="1"/>
  <c r="I10" i="1"/>
  <c r="K15" i="1"/>
  <c r="J105" i="1"/>
  <c r="H104" i="1"/>
  <c r="J104" i="1" s="1"/>
  <c r="J98" i="1"/>
  <c r="K55" i="1"/>
  <c r="I54" i="1"/>
  <c r="L16" i="1"/>
  <c r="F10" i="1"/>
  <c r="J46" i="1"/>
  <c r="J59" i="1"/>
  <c r="H58" i="1"/>
  <c r="J58" i="1" s="1"/>
  <c r="F125" i="1" l="1"/>
  <c r="F128" i="1" s="1"/>
  <c r="J86" i="1"/>
  <c r="J15" i="1"/>
  <c r="J16" i="1"/>
  <c r="K70" i="1"/>
  <c r="I69" i="1"/>
  <c r="K69" i="1" s="1"/>
  <c r="K10" i="1"/>
  <c r="K54" i="1"/>
  <c r="J70" i="1"/>
  <c r="H69" i="1"/>
  <c r="J69" i="1" s="1"/>
  <c r="J50" i="1"/>
  <c r="J48" i="1"/>
  <c r="J44" i="1"/>
  <c r="H43" i="1"/>
  <c r="J43" i="1" s="1"/>
  <c r="J110" i="1"/>
  <c r="H109" i="1"/>
  <c r="J34" i="1"/>
  <c r="J97" i="1"/>
  <c r="H96" i="1"/>
  <c r="J96" i="1" s="1"/>
  <c r="J109" i="1" l="1"/>
  <c r="H10" i="1"/>
  <c r="J10" i="1" s="1"/>
  <c r="I125" i="1"/>
  <c r="K125" i="1" l="1"/>
  <c r="I128" i="1"/>
  <c r="H125" i="1"/>
  <c r="J125" i="1" l="1"/>
  <c r="H128" i="1"/>
</calcChain>
</file>

<file path=xl/sharedStrings.xml><?xml version="1.0" encoding="utf-8"?>
<sst xmlns="http://schemas.openxmlformats.org/spreadsheetml/2006/main" count="553" uniqueCount="104">
  <si>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</si>
  <si>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</si>
  <si>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</si>
  <si>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</si>
  <si>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</si>
  <si>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</si>
  <si>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</si>
  <si>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</si>
  <si>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</si>
  <si>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</si>
  <si>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</si>
  <si>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</si>
  <si>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</si>
  <si>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</si>
  <si>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</si>
  <si>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</si>
  <si>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</si>
  <si>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</si>
  <si>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</si>
  <si>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</si>
  <si>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</si>
  <si>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</si>
  <si>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</si>
  <si>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</si>
  <si>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</si>
  <si>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</si>
  <si>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</si>
  <si>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</si>
  <si>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</si>
  <si>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</si>
  <si>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</si>
  <si>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</si>
  <si>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</si>
  <si>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</si>
  <si>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</si>
  <si>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</si>
  <si>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</si>
  <si>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всего</t>
  </si>
  <si>
    <t>в том числе средства вышестоящих бюджетов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</si>
  <si>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</si>
  <si>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</si>
  <si>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</si>
  <si>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</si>
  <si>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</si>
  <si>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</si>
  <si>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</si>
  <si>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</si>
  <si>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</si>
  <si>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</si>
  <si>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</si>
  <si>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</si>
  <si>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</si>
  <si>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</si>
  <si>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</si>
  <si>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</si>
  <si>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</si>
  <si>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</si>
  <si>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</si>
  <si>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</si>
  <si>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</si>
  <si>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</si>
  <si>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</si>
  <si>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</si>
  <si>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</si>
  <si>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</si>
  <si>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</si>
  <si>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</si>
  <si>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</si>
  <si>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</si>
  <si>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Подпрограмма "Молодежь Кировского района"</t>
  </si>
  <si>
    <t>А110000000</t>
  </si>
  <si>
    <t>Подпрограмма "Развитие культуры Кировского внутригородского района городского округа Самара"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</si>
  <si>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</si>
  <si>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</si>
  <si>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</si>
  <si>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</si>
  <si>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</si>
  <si>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Процент исполнения</t>
  </si>
  <si>
    <t>Всего</t>
  </si>
  <si>
    <t>Специальные расходы</t>
  </si>
  <si>
    <t>Муниципальная программа "Формирование современной городской среды" на 2018-2024 годы</t>
  </si>
  <si>
    <r>
      <rPr>
        <sz val="12"/>
        <rFont val="Times New Roman"/>
        <family val="1"/>
        <charset val="204"/>
      </rPr>
      <t>Приложение № 4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2021 №____</t>
    </r>
  </si>
  <si>
    <t>Функционирование высшего должностного лица субъекта Российской Федерации и муниципального образования</t>
  </si>
  <si>
    <r>
      <rPr>
        <sz val="12"/>
        <rFont val="Times New Roman"/>
        <family val="1"/>
        <charset val="204"/>
      </rPr>
      <t>Приложение № 4</t>
    </r>
    <r>
      <rPr>
        <sz val="9"/>
        <rFont val="Times New Roman"/>
        <family val="1"/>
        <charset val="204"/>
      </rPr>
      <t xml:space="preserve">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
</t>
    </r>
  </si>
  <si>
    <t>Профессиональная подготовка, переподготовка и повышение квалификации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</si>
  <si>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</si>
  <si>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</t>
  </si>
  <si>
    <t>Резервные средства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</si>
  <si>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2018-2025 годы</t>
  </si>
  <si>
    <t>А700000000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</si>
  <si>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2022-2024 годы</t>
  </si>
  <si>
    <t>А500000000</t>
  </si>
  <si>
    <t>Муниципальная программа "Развитие социальной сферы Кировского внутригородского района городского округа Самара" на 2021-2023 годы</t>
  </si>
  <si>
    <t>А520000000</t>
  </si>
  <si>
    <t>А510000000</t>
  </si>
  <si>
    <t>А530000000</t>
  </si>
  <si>
    <t xml:space="preserve">Обеспечение проведения выборов и референдумов 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</si>
  <si>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</si>
  <si>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</si>
  <si>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Гражданская оборона</t>
  </si>
  <si>
    <r>
      <rPr>
        <sz val="12"/>
        <rFont val="Times New Roman"/>
        <family val="1"/>
        <charset val="204"/>
      </rPr>
      <t>Приложение № 5</t>
    </r>
    <r>
      <rPr>
        <sz val="9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</si>
  <si>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>Расходы бюджета Кировского внутригородского района городского округа Самара Самарской области за 2024 год по разделам и подразделам классификации расходов бюджетов</t>
  </si>
  <si>
    <t>Утверждено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</si>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</sst>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8" fillId="0" borderId="6" xfId="2" applyNumberFormat="1" applyFont="1" applyFill="1" applyBorder="1" applyAlignment="1" applyProtection="1">
      <alignment horizontal="center" vertical="center"/>
    </xf>
    <xf numFmtId="164" fontId="8" fillId="0" borderId="6" xfId="2" applyNumberFormat="1" applyFont="1" applyFill="1" applyBorder="1" applyAlignment="1" applyProtection="1">
      <alignment horizontal="center" vertical="center" wrapText="1"/>
    </xf>
    <xf numFmtId="0" fontId="8" fillId="2" borderId="6" xfId="2" applyNumberFormat="1" applyFont="1" applyFill="1" applyBorder="1" applyAlignment="1" applyProtection="1">
      <alignment horizontal="center" vertical="center"/>
    </xf>
    <xf numFmtId="164" fontId="8" fillId="0" borderId="6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horizontal="center" vertical="top" shrinkToFit="1"/>
    </xf>
    <xf numFmtId="0" fontId="2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center"/>
    </xf>
    <xf numFmtId="164" fontId="2" fillId="0" borderId="0" xfId="2" applyNumberFormat="1" applyFont="1" applyFill="1" applyBorder="1" applyAlignment="1" applyProtection="1">
      <alignment vertical="center"/>
    </xf>
    <xf numFmtId="0" fontId="2" fillId="2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horizontal="center" vertical="top" shrinkToFit="1"/>
    </xf>
    <xf numFmtId="0" fontId="4" fillId="0" borderId="0" xfId="2" applyNumberFormat="1" applyFont="1" applyFill="1" applyBorder="1" applyAlignment="1" applyProtection="1">
      <alignment vertical="top"/>
    </xf>
    <xf numFmtId="0" fontId="4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 shrinkToFit="1"/>
    </xf>
    <xf numFmtId="0" fontId="2" fillId="2" borderId="0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center" vertical="top" wrapText="1"/>
    </xf>
    <xf numFmtId="3" fontId="7" fillId="0" borderId="6" xfId="0" applyNumberFormat="1" applyFont="1" applyFill="1" applyBorder="1" applyAlignment="1" applyProtection="1">
      <alignment horizontal="center" vertical="top"/>
    </xf>
    <xf numFmtId="164" fontId="2" fillId="0" borderId="0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horizontal="left" vertical="top"/>
    </xf>
    <xf numFmtId="164" fontId="10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 indent="1"/>
    </xf>
    <xf numFmtId="0" fontId="8" fillId="0" borderId="6" xfId="0" applyNumberFormat="1" applyFont="1" applyFill="1" applyBorder="1" applyAlignment="1" applyProtection="1">
      <alignment horizontal="center" vertical="top"/>
    </xf>
    <xf numFmtId="164" fontId="8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1" applyNumberFormat="1" applyFont="1" applyFill="1" applyBorder="1" applyAlignment="1" applyProtection="1">
      <alignment horizontal="left" vertical="top" wrapText="1"/>
    </xf>
    <xf numFmtId="164" fontId="8" fillId="3" borderId="6" xfId="0" applyNumberFormat="1" applyFont="1" applyFill="1" applyBorder="1" applyAlignment="1" applyProtection="1">
      <alignment horizontal="right" vertical="top"/>
    </xf>
    <xf numFmtId="164" fontId="8" fillId="2" borderId="6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NumberFormat="1" applyFont="1" applyFill="1" applyBorder="1" applyAlignment="1" applyProtection="1">
      <alignment horizontal="center" vertical="center" shrinkToFit="1"/>
    </xf>
    <xf numFmtId="164" fontId="10" fillId="2" borderId="6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4" fontId="8" fillId="2" borderId="6" xfId="0" applyNumberFormat="1" applyFont="1" applyFill="1" applyBorder="1" applyAlignment="1" applyProtection="1">
      <alignment horizontal="right" vertical="top"/>
    </xf>
    <xf numFmtId="164" fontId="8" fillId="2" borderId="6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vertical="top"/>
    </xf>
    <xf numFmtId="164" fontId="10" fillId="2" borderId="6" xfId="0" applyNumberFormat="1" applyFont="1" applyFill="1" applyBorder="1" applyAlignment="1" applyProtection="1">
      <alignment horizontal="right" vertical="center"/>
    </xf>
    <xf numFmtId="164" fontId="8" fillId="2" borderId="5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left" vertical="top" wrapText="1" indent="1"/>
    </xf>
    <xf numFmtId="0" fontId="8" fillId="0" borderId="6" xfId="0" applyNumberFormat="1" applyFont="1" applyFill="1" applyBorder="1" applyAlignment="1" applyProtection="1">
      <alignment horizontal="left" vertical="center" wrapText="1" indent="1"/>
    </xf>
    <xf numFmtId="0" fontId="8" fillId="0" borderId="6" xfId="0" applyNumberFormat="1" applyFont="1" applyFill="1" applyBorder="1" applyAlignment="1" applyProtection="1">
      <alignment horizontal="left" wrapText="1" inden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0" fillId="0" borderId="3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vertical="top" wrapText="1"/>
    </xf>
    <xf numFmtId="164" fontId="10" fillId="2" borderId="5" xfId="0" applyNumberFormat="1" applyFont="1" applyFill="1" applyBorder="1" applyAlignment="1" applyProtection="1">
      <alignment horizontal="righ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164" fontId="8" fillId="0" borderId="1" xfId="2" applyNumberFormat="1" applyFont="1" applyFill="1" applyBorder="1" applyAlignment="1" applyProtection="1">
      <alignment horizontal="center" vertical="center" wrapText="1"/>
    </xf>
    <xf numFmtId="164" fontId="8" fillId="0" borderId="3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5"/>
  <sheetViews>
    <sheetView tabSelected="1" view="pageBreakPreview" topLeftCell="A48" zoomScaleNormal="200" zoomScaleSheetLayoutView="100" zoomScalePageLayoutView="150" workbookViewId="0">
      <selection activeCell="I69" sqref="I69"/>
    </sheetView>
  </sheetViews>
  <sheetFormatPr defaultRowHeight="12.75" x14ac:dyDescent="0.2"/>
  <cols>
    <col min="1" max="1" width="5.28515625" style="20" customWidth="1"/>
    <col min="2" max="2" width="6.5703125" style="20" customWidth="1"/>
    <col min="3" max="3" width="8.42578125" style="1" hidden="1" customWidth="1"/>
    <col min="4" max="4" width="6" style="1" hidden="1" customWidth="1"/>
    <col min="5" max="5" width="39.28515625" style="1" customWidth="1"/>
    <col min="6" max="6" width="9.5703125" style="2" customWidth="1"/>
    <col min="7" max="7" width="10.28515625" style="1" customWidth="1"/>
    <col min="8" max="8" width="9.140625" style="22"/>
    <col min="9" max="9" width="10.7109375" style="1" customWidth="1"/>
    <col min="10" max="10" width="9.140625" style="20"/>
    <col min="11" max="11" width="10.28515625" style="20" customWidth="1"/>
    <col min="12" max="16384" width="9.140625" style="1"/>
  </cols>
  <sheetData>
    <row r="1" spans="1:20" s="11" customFormat="1" ht="94.5" customHeight="1" x14ac:dyDescent="0.2">
      <c r="A1" s="9"/>
      <c r="B1" s="9"/>
      <c r="C1" s="10"/>
      <c r="D1" s="9"/>
      <c r="F1" s="12"/>
      <c r="G1" s="13"/>
      <c r="H1" s="68" t="s">
        <v>100</v>
      </c>
      <c r="I1" s="68"/>
      <c r="J1" s="68"/>
      <c r="K1" s="68"/>
      <c r="M1" s="68" t="s">
        <v>81</v>
      </c>
      <c r="N1" s="68"/>
      <c r="O1" s="68"/>
      <c r="P1" s="68"/>
      <c r="Q1" s="68" t="s">
        <v>83</v>
      </c>
      <c r="R1" s="68"/>
      <c r="S1" s="68"/>
      <c r="T1" s="68"/>
    </row>
    <row r="2" spans="1:20" s="11" customFormat="1" x14ac:dyDescent="0.2">
      <c r="A2" s="9"/>
      <c r="B2" s="9"/>
      <c r="C2" s="10"/>
      <c r="D2" s="9"/>
      <c r="F2" s="12"/>
      <c r="G2" s="13"/>
      <c r="H2" s="14"/>
      <c r="I2" s="13"/>
      <c r="J2" s="26"/>
      <c r="K2" s="27"/>
    </row>
    <row r="3" spans="1:20" s="11" customFormat="1" x14ac:dyDescent="0.2">
      <c r="A3" s="9"/>
      <c r="B3" s="9"/>
      <c r="C3" s="10"/>
      <c r="D3" s="9"/>
      <c r="F3" s="12"/>
      <c r="G3" s="13"/>
      <c r="H3" s="14"/>
      <c r="I3" s="13"/>
      <c r="J3" s="26"/>
      <c r="K3" s="27"/>
    </row>
    <row r="4" spans="1:20" s="11" customFormat="1" x14ac:dyDescent="0.2">
      <c r="A4" s="15"/>
      <c r="B4" s="15"/>
      <c r="C4" s="16"/>
      <c r="D4" s="15"/>
      <c r="E4" s="17"/>
      <c r="F4" s="18"/>
      <c r="G4" s="19"/>
      <c r="H4" s="14"/>
      <c r="I4" s="13"/>
      <c r="J4" s="26"/>
      <c r="K4" s="27"/>
    </row>
    <row r="5" spans="1:20" s="11" customFormat="1" ht="54" customHeight="1" x14ac:dyDescent="0.2">
      <c r="A5" s="73" t="s">
        <v>101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24"/>
    </row>
    <row r="6" spans="1:20" x14ac:dyDescent="0.2">
      <c r="C6" s="21"/>
      <c r="J6" s="28" t="s">
        <v>0</v>
      </c>
    </row>
    <row r="7" spans="1:20" ht="37.5" customHeight="1" x14ac:dyDescent="0.2">
      <c r="A7" s="74" t="s">
        <v>1</v>
      </c>
      <c r="B7" s="75"/>
      <c r="C7" s="75"/>
      <c r="D7" s="76"/>
      <c r="E7" s="77" t="s">
        <v>23</v>
      </c>
      <c r="F7" s="69" t="s">
        <v>102</v>
      </c>
      <c r="G7" s="70"/>
      <c r="H7" s="69" t="s">
        <v>103</v>
      </c>
      <c r="I7" s="70"/>
      <c r="J7" s="71" t="s">
        <v>77</v>
      </c>
      <c r="K7" s="72"/>
    </row>
    <row r="8" spans="1:20" ht="61.5" customHeight="1" x14ac:dyDescent="0.2">
      <c r="A8" s="43" t="s">
        <v>2</v>
      </c>
      <c r="B8" s="43" t="s">
        <v>7</v>
      </c>
      <c r="C8" s="3" t="s">
        <v>12</v>
      </c>
      <c r="D8" s="3" t="s">
        <v>15</v>
      </c>
      <c r="E8" s="78"/>
      <c r="F8" s="5" t="s">
        <v>37</v>
      </c>
      <c r="G8" s="6" t="s">
        <v>38</v>
      </c>
      <c r="H8" s="7" t="s">
        <v>78</v>
      </c>
      <c r="I8" s="6" t="s">
        <v>38</v>
      </c>
      <c r="J8" s="8" t="s">
        <v>78</v>
      </c>
      <c r="K8" s="6" t="s">
        <v>38</v>
      </c>
    </row>
    <row r="9" spans="1:20" x14ac:dyDescent="0.2">
      <c r="A9" s="4" t="s">
        <v>3</v>
      </c>
      <c r="B9" s="4" t="s">
        <v>8</v>
      </c>
      <c r="C9" s="4" t="s">
        <v>13</v>
      </c>
      <c r="D9" s="4" t="s">
        <v>16</v>
      </c>
      <c r="E9" s="4">
        <v>3</v>
      </c>
      <c r="F9" s="25">
        <v>4</v>
      </c>
      <c r="G9" s="4">
        <v>5</v>
      </c>
      <c r="H9" s="23">
        <v>6</v>
      </c>
      <c r="I9" s="25">
        <v>7</v>
      </c>
      <c r="J9" s="4">
        <v>8</v>
      </c>
      <c r="K9" s="4">
        <v>9</v>
      </c>
    </row>
    <row r="10" spans="1:20" s="46" customFormat="1" ht="11.25" x14ac:dyDescent="0.2">
      <c r="A10" s="44" t="s">
        <v>4</v>
      </c>
      <c r="B10" s="44"/>
      <c r="C10" s="44"/>
      <c r="D10" s="44"/>
      <c r="E10" s="29" t="s">
        <v>24</v>
      </c>
      <c r="F10" s="45">
        <f>F15+F34+F26+F11+F30</f>
        <v>243214.5</v>
      </c>
      <c r="G10" s="45">
        <f>G15+G34+G26+G11</f>
        <v>2480</v>
      </c>
      <c r="H10" s="45">
        <f>H15+H34+H26+H11+H30</f>
        <v>190097.1</v>
      </c>
      <c r="I10" s="45">
        <f>I15+I34+I26+I11</f>
        <v>2480</v>
      </c>
      <c r="J10" s="30">
        <f t="shared" ref="J10:K25" si="0">H10/F10*100</f>
        <v>78.160265938091683</v>
      </c>
      <c r="K10" s="30">
        <f t="shared" si="0"/>
        <v>100</v>
      </c>
    </row>
    <row r="11" spans="1:20" s="46" customFormat="1" ht="25.5" customHeight="1" x14ac:dyDescent="0.2">
      <c r="A11" s="47" t="s">
        <v>4</v>
      </c>
      <c r="B11" s="48" t="s">
        <v>5</v>
      </c>
      <c r="C11" s="47"/>
      <c r="D11" s="47"/>
      <c r="E11" s="56" t="s">
        <v>82</v>
      </c>
      <c r="F11" s="42">
        <v>4012.7</v>
      </c>
      <c r="G11" s="42">
        <f t="shared" ref="F11:I13" si="1">G12</f>
        <v>0</v>
      </c>
      <c r="H11" s="42">
        <v>4012.7</v>
      </c>
      <c r="I11" s="42">
        <f t="shared" si="1"/>
        <v>0</v>
      </c>
      <c r="J11" s="35">
        <f t="shared" si="0"/>
        <v>100</v>
      </c>
      <c r="K11" s="35">
        <v>0</v>
      </c>
    </row>
    <row r="12" spans="1:20" s="46" customFormat="1" ht="11.25" hidden="1" x14ac:dyDescent="0.2">
      <c r="A12" s="47" t="s">
        <v>4</v>
      </c>
      <c r="B12" s="48" t="s">
        <v>5</v>
      </c>
      <c r="C12" s="47" t="s">
        <v>14</v>
      </c>
      <c r="D12" s="47"/>
      <c r="E12" s="33" t="s">
        <v>26</v>
      </c>
      <c r="F12" s="42">
        <f t="shared" si="1"/>
        <v>2899.4</v>
      </c>
      <c r="G12" s="42">
        <f t="shared" si="1"/>
        <v>0</v>
      </c>
      <c r="H12" s="42">
        <f t="shared" si="1"/>
        <v>2898.5</v>
      </c>
      <c r="I12" s="42">
        <f t="shared" si="1"/>
        <v>0</v>
      </c>
      <c r="J12" s="35">
        <f t="shared" si="0"/>
        <v>99.968959094985166</v>
      </c>
      <c r="K12" s="35">
        <v>0</v>
      </c>
    </row>
    <row r="13" spans="1:20" s="46" customFormat="1" ht="56.25" hidden="1" x14ac:dyDescent="0.2">
      <c r="A13" s="47" t="s">
        <v>4</v>
      </c>
      <c r="B13" s="48" t="s">
        <v>5</v>
      </c>
      <c r="C13" s="47" t="s">
        <v>14</v>
      </c>
      <c r="D13" s="47" t="s">
        <v>17</v>
      </c>
      <c r="E13" s="56" t="s">
        <v>27</v>
      </c>
      <c r="F13" s="42">
        <f t="shared" si="1"/>
        <v>2899.4</v>
      </c>
      <c r="G13" s="42">
        <f t="shared" si="1"/>
        <v>0</v>
      </c>
      <c r="H13" s="42">
        <f t="shared" si="1"/>
        <v>2898.5</v>
      </c>
      <c r="I13" s="42">
        <f t="shared" si="1"/>
        <v>0</v>
      </c>
      <c r="J13" s="42">
        <f t="shared" si="0"/>
        <v>99.968959094985166</v>
      </c>
      <c r="K13" s="42">
        <v>0</v>
      </c>
    </row>
    <row r="14" spans="1:20" s="46" customFormat="1" ht="22.5" hidden="1" x14ac:dyDescent="0.2">
      <c r="A14" s="47" t="s">
        <v>4</v>
      </c>
      <c r="B14" s="48" t="s">
        <v>5</v>
      </c>
      <c r="C14" s="47" t="s">
        <v>14</v>
      </c>
      <c r="D14" s="47" t="s">
        <v>18</v>
      </c>
      <c r="E14" s="57" t="s">
        <v>28</v>
      </c>
      <c r="F14" s="42">
        <v>2899.4</v>
      </c>
      <c r="G14" s="49">
        <v>0</v>
      </c>
      <c r="H14" s="42">
        <v>2898.5</v>
      </c>
      <c r="I14" s="49">
        <v>0</v>
      </c>
      <c r="J14" s="42">
        <f t="shared" si="0"/>
        <v>99.968959094985166</v>
      </c>
      <c r="K14" s="49">
        <v>0</v>
      </c>
    </row>
    <row r="15" spans="1:20" s="46" customFormat="1" ht="45" x14ac:dyDescent="0.2">
      <c r="A15" s="47" t="s">
        <v>4</v>
      </c>
      <c r="B15" s="47" t="s">
        <v>9</v>
      </c>
      <c r="C15" s="47"/>
      <c r="D15" s="47"/>
      <c r="E15" s="56" t="s">
        <v>25</v>
      </c>
      <c r="F15" s="50">
        <v>102256.4</v>
      </c>
      <c r="G15" s="51">
        <v>2480</v>
      </c>
      <c r="H15" s="50">
        <v>102046.5</v>
      </c>
      <c r="I15" s="51">
        <v>2480</v>
      </c>
      <c r="J15" s="50">
        <f t="shared" si="0"/>
        <v>99.79473167449666</v>
      </c>
      <c r="K15" s="51">
        <f t="shared" si="0"/>
        <v>100</v>
      </c>
      <c r="L15" s="46">
        <v>80704</v>
      </c>
    </row>
    <row r="16" spans="1:20" s="46" customFormat="1" ht="11.25" hidden="1" x14ac:dyDescent="0.2">
      <c r="A16" s="47" t="s">
        <v>4</v>
      </c>
      <c r="B16" s="47" t="s">
        <v>9</v>
      </c>
      <c r="C16" s="47" t="s">
        <v>14</v>
      </c>
      <c r="D16" s="47"/>
      <c r="E16" s="33" t="s">
        <v>26</v>
      </c>
      <c r="F16" s="42">
        <f>F17+F19+F23+F21</f>
        <v>80704.5</v>
      </c>
      <c r="G16" s="49">
        <f>G17</f>
        <v>3034.4</v>
      </c>
      <c r="H16" s="42">
        <f>H17+H19+H23+H21</f>
        <v>79959.099999999991</v>
      </c>
      <c r="I16" s="49">
        <f>I17</f>
        <v>3034.4</v>
      </c>
      <c r="J16" s="42">
        <f t="shared" si="0"/>
        <v>99.076383596949356</v>
      </c>
      <c r="K16" s="49">
        <f t="shared" si="0"/>
        <v>100</v>
      </c>
      <c r="L16" s="52">
        <f>F15-L15</f>
        <v>21552.399999999994</v>
      </c>
    </row>
    <row r="17" spans="1:11" s="46" customFormat="1" ht="56.25" hidden="1" x14ac:dyDescent="0.2">
      <c r="A17" s="47" t="s">
        <v>4</v>
      </c>
      <c r="B17" s="47" t="s">
        <v>9</v>
      </c>
      <c r="C17" s="47" t="s">
        <v>14</v>
      </c>
      <c r="D17" s="47" t="s">
        <v>17</v>
      </c>
      <c r="E17" s="56" t="s">
        <v>27</v>
      </c>
      <c r="F17" s="50">
        <f>F18</f>
        <v>79943.399999999994</v>
      </c>
      <c r="G17" s="51">
        <f>G18</f>
        <v>3034.4</v>
      </c>
      <c r="H17" s="50">
        <f>H18</f>
        <v>79292.2</v>
      </c>
      <c r="I17" s="51">
        <f>I18</f>
        <v>3034.4</v>
      </c>
      <c r="J17" s="50">
        <f t="shared" si="0"/>
        <v>99.185423687258734</v>
      </c>
      <c r="K17" s="51">
        <f t="shared" si="0"/>
        <v>100</v>
      </c>
    </row>
    <row r="18" spans="1:11" s="46" customFormat="1" ht="22.5" hidden="1" x14ac:dyDescent="0.2">
      <c r="A18" s="47" t="s">
        <v>4</v>
      </c>
      <c r="B18" s="47" t="s">
        <v>9</v>
      </c>
      <c r="C18" s="47" t="s">
        <v>14</v>
      </c>
      <c r="D18" s="47" t="s">
        <v>18</v>
      </c>
      <c r="E18" s="57" t="s">
        <v>28</v>
      </c>
      <c r="F18" s="42">
        <v>79943.399999999994</v>
      </c>
      <c r="G18" s="42">
        <v>3034.4</v>
      </c>
      <c r="H18" s="42">
        <f>554.4+2480+17404.3+96.1+58757.4</f>
        <v>79292.2</v>
      </c>
      <c r="I18" s="42">
        <v>3034.4</v>
      </c>
      <c r="J18" s="42">
        <f t="shared" si="0"/>
        <v>99.185423687258734</v>
      </c>
      <c r="K18" s="42">
        <f t="shared" si="0"/>
        <v>100</v>
      </c>
    </row>
    <row r="19" spans="1:11" s="46" customFormat="1" ht="22.5" hidden="1" x14ac:dyDescent="0.2">
      <c r="A19" s="47" t="s">
        <v>4</v>
      </c>
      <c r="B19" s="47" t="s">
        <v>9</v>
      </c>
      <c r="C19" s="47" t="s">
        <v>14</v>
      </c>
      <c r="D19" s="47" t="s">
        <v>19</v>
      </c>
      <c r="E19" s="57" t="s">
        <v>29</v>
      </c>
      <c r="F19" s="42">
        <f>F20</f>
        <v>509.6</v>
      </c>
      <c r="G19" s="42" t="s">
        <v>39</v>
      </c>
      <c r="H19" s="42">
        <f>H20</f>
        <v>415.4</v>
      </c>
      <c r="I19" s="42" t="s">
        <v>39</v>
      </c>
      <c r="J19" s="42">
        <f t="shared" si="0"/>
        <v>81.514913657770791</v>
      </c>
      <c r="K19" s="42">
        <v>0</v>
      </c>
    </row>
    <row r="20" spans="1:11" s="46" customFormat="1" ht="25.5" hidden="1" customHeight="1" x14ac:dyDescent="0.2">
      <c r="A20" s="47" t="s">
        <v>4</v>
      </c>
      <c r="B20" s="47" t="s">
        <v>9</v>
      </c>
      <c r="C20" s="47" t="s">
        <v>14</v>
      </c>
      <c r="D20" s="47" t="s">
        <v>20</v>
      </c>
      <c r="E20" s="58" t="s">
        <v>30</v>
      </c>
      <c r="F20" s="42">
        <f>597.1-50-37.5</f>
        <v>509.6</v>
      </c>
      <c r="G20" s="42" t="s">
        <v>39</v>
      </c>
      <c r="H20" s="42">
        <v>415.4</v>
      </c>
      <c r="I20" s="42" t="s">
        <v>39</v>
      </c>
      <c r="J20" s="42">
        <f t="shared" si="0"/>
        <v>81.514913657770791</v>
      </c>
      <c r="K20" s="42">
        <v>0</v>
      </c>
    </row>
    <row r="21" spans="1:11" s="46" customFormat="1" ht="12.75" hidden="1" customHeight="1" x14ac:dyDescent="0.2">
      <c r="A21" s="47" t="s">
        <v>4</v>
      </c>
      <c r="B21" s="47" t="s">
        <v>9</v>
      </c>
      <c r="C21" s="47" t="s">
        <v>14</v>
      </c>
      <c r="D21" s="47">
        <v>300</v>
      </c>
      <c r="E21" s="58" t="s">
        <v>67</v>
      </c>
      <c r="F21" s="42">
        <f>F22</f>
        <v>0</v>
      </c>
      <c r="G21" s="42">
        <f>G22</f>
        <v>0</v>
      </c>
      <c r="H21" s="42">
        <f>H22</f>
        <v>0</v>
      </c>
      <c r="I21" s="42">
        <f>I22</f>
        <v>0</v>
      </c>
      <c r="J21" s="42" t="e">
        <f t="shared" si="0"/>
        <v>#DIV/0!</v>
      </c>
      <c r="K21" s="42" t="e">
        <f t="shared" si="0"/>
        <v>#DIV/0!</v>
      </c>
    </row>
    <row r="22" spans="1:11" s="46" customFormat="1" ht="21" hidden="1" customHeight="1" x14ac:dyDescent="0.2">
      <c r="A22" s="47" t="s">
        <v>4</v>
      </c>
      <c r="B22" s="47" t="s">
        <v>9</v>
      </c>
      <c r="C22" s="47" t="s">
        <v>14</v>
      </c>
      <c r="D22" s="47">
        <v>320</v>
      </c>
      <c r="E22" s="58" t="s">
        <v>68</v>
      </c>
      <c r="F22" s="42">
        <v>0</v>
      </c>
      <c r="G22" s="42">
        <v>0</v>
      </c>
      <c r="H22" s="42">
        <v>0</v>
      </c>
      <c r="I22" s="42">
        <v>0</v>
      </c>
      <c r="J22" s="42" t="e">
        <f t="shared" si="0"/>
        <v>#DIV/0!</v>
      </c>
      <c r="K22" s="42" t="e">
        <f t="shared" si="0"/>
        <v>#DIV/0!</v>
      </c>
    </row>
    <row r="23" spans="1:11" s="46" customFormat="1" ht="11.25" hidden="1" x14ac:dyDescent="0.2">
      <c r="A23" s="47" t="s">
        <v>4</v>
      </c>
      <c r="B23" s="47" t="s">
        <v>9</v>
      </c>
      <c r="C23" s="47" t="s">
        <v>14</v>
      </c>
      <c r="D23" s="47" t="s">
        <v>21</v>
      </c>
      <c r="E23" s="33" t="s">
        <v>31</v>
      </c>
      <c r="F23" s="42">
        <f>F25+F24</f>
        <v>251.5</v>
      </c>
      <c r="G23" s="42" t="s">
        <v>39</v>
      </c>
      <c r="H23" s="42">
        <f>H25+H24</f>
        <v>251.5</v>
      </c>
      <c r="I23" s="42" t="s">
        <v>39</v>
      </c>
      <c r="J23" s="42">
        <f t="shared" si="0"/>
        <v>100</v>
      </c>
      <c r="K23" s="42">
        <v>0</v>
      </c>
    </row>
    <row r="24" spans="1:11" s="46" customFormat="1" ht="11.25" hidden="1" x14ac:dyDescent="0.2">
      <c r="A24" s="47" t="s">
        <v>4</v>
      </c>
      <c r="B24" s="47" t="s">
        <v>9</v>
      </c>
      <c r="C24" s="47" t="s">
        <v>14</v>
      </c>
      <c r="D24" s="47">
        <v>830</v>
      </c>
      <c r="E24" s="33" t="s">
        <v>76</v>
      </c>
      <c r="F24" s="42">
        <v>214</v>
      </c>
      <c r="G24" s="42">
        <v>0</v>
      </c>
      <c r="H24" s="42">
        <v>214</v>
      </c>
      <c r="I24" s="42">
        <v>0</v>
      </c>
      <c r="J24" s="42">
        <f t="shared" si="0"/>
        <v>100</v>
      </c>
      <c r="K24" s="42">
        <v>0</v>
      </c>
    </row>
    <row r="25" spans="1:11" s="46" customFormat="1" ht="12.75" hidden="1" customHeight="1" x14ac:dyDescent="0.2">
      <c r="A25" s="47" t="s">
        <v>4</v>
      </c>
      <c r="B25" s="47" t="s">
        <v>9</v>
      </c>
      <c r="C25" s="47" t="s">
        <v>14</v>
      </c>
      <c r="D25" s="47" t="s">
        <v>22</v>
      </c>
      <c r="E25" s="33" t="s">
        <v>32</v>
      </c>
      <c r="F25" s="42">
        <v>37.5</v>
      </c>
      <c r="G25" s="42" t="s">
        <v>39</v>
      </c>
      <c r="H25" s="42">
        <v>37.5</v>
      </c>
      <c r="I25" s="42" t="s">
        <v>39</v>
      </c>
      <c r="J25" s="42">
        <f t="shared" si="0"/>
        <v>100</v>
      </c>
      <c r="K25" s="42" t="e">
        <f t="shared" si="0"/>
        <v>#DIV/0!</v>
      </c>
    </row>
    <row r="26" spans="1:11" s="46" customFormat="1" ht="11.25" hidden="1" x14ac:dyDescent="0.2">
      <c r="A26" s="47" t="s">
        <v>4</v>
      </c>
      <c r="B26" s="47" t="s">
        <v>41</v>
      </c>
      <c r="C26" s="47"/>
      <c r="D26" s="47"/>
      <c r="E26" s="57" t="s">
        <v>96</v>
      </c>
      <c r="F26" s="42">
        <v>0</v>
      </c>
      <c r="G26" s="42" t="s">
        <v>39</v>
      </c>
      <c r="H26" s="42">
        <v>0</v>
      </c>
      <c r="I26" s="42" t="s">
        <v>39</v>
      </c>
      <c r="J26" s="42" t="e">
        <f t="shared" ref="J26:K90" si="2">H26/F26*100</f>
        <v>#DIV/0!</v>
      </c>
      <c r="K26" s="42">
        <v>0</v>
      </c>
    </row>
    <row r="27" spans="1:11" s="46" customFormat="1" ht="11.25" hidden="1" x14ac:dyDescent="0.2">
      <c r="A27" s="47" t="s">
        <v>4</v>
      </c>
      <c r="B27" s="47" t="s">
        <v>41</v>
      </c>
      <c r="C27" s="47" t="s">
        <v>14</v>
      </c>
      <c r="D27" s="47"/>
      <c r="E27" s="33" t="s">
        <v>26</v>
      </c>
      <c r="F27" s="42">
        <f>F28</f>
        <v>1493.1999999999998</v>
      </c>
      <c r="G27" s="42" t="s">
        <v>39</v>
      </c>
      <c r="H27" s="42">
        <f>H28</f>
        <v>1303.5</v>
      </c>
      <c r="I27" s="42" t="s">
        <v>39</v>
      </c>
      <c r="J27" s="42">
        <f t="shared" si="2"/>
        <v>87.295740691133147</v>
      </c>
      <c r="K27" s="42">
        <v>0</v>
      </c>
    </row>
    <row r="28" spans="1:11" s="46" customFormat="1" ht="11.25" hidden="1" x14ac:dyDescent="0.2">
      <c r="A28" s="47" t="s">
        <v>4</v>
      </c>
      <c r="B28" s="47" t="s">
        <v>41</v>
      </c>
      <c r="C28" s="47" t="s">
        <v>14</v>
      </c>
      <c r="D28" s="47">
        <v>800</v>
      </c>
      <c r="E28" s="33" t="s">
        <v>31</v>
      </c>
      <c r="F28" s="50">
        <f>F29</f>
        <v>1493.1999999999998</v>
      </c>
      <c r="G28" s="50" t="s">
        <v>39</v>
      </c>
      <c r="H28" s="50">
        <f>H29</f>
        <v>1303.5</v>
      </c>
      <c r="I28" s="50" t="s">
        <v>39</v>
      </c>
      <c r="J28" s="50">
        <f t="shared" si="2"/>
        <v>87.295740691133147</v>
      </c>
      <c r="K28" s="50">
        <v>0</v>
      </c>
    </row>
    <row r="29" spans="1:11" s="46" customFormat="1" ht="11.25" hidden="1" x14ac:dyDescent="0.2">
      <c r="A29" s="47" t="s">
        <v>4</v>
      </c>
      <c r="B29" s="47" t="s">
        <v>41</v>
      </c>
      <c r="C29" s="47" t="s">
        <v>14</v>
      </c>
      <c r="D29" s="47">
        <v>880</v>
      </c>
      <c r="E29" s="33" t="s">
        <v>79</v>
      </c>
      <c r="F29" s="42">
        <f>1090.8+402.4</f>
        <v>1493.1999999999998</v>
      </c>
      <c r="G29" s="42" t="s">
        <v>39</v>
      </c>
      <c r="H29" s="42">
        <v>1303.5</v>
      </c>
      <c r="I29" s="42" t="s">
        <v>39</v>
      </c>
      <c r="J29" s="42">
        <f t="shared" si="2"/>
        <v>87.295740691133147</v>
      </c>
      <c r="K29" s="42">
        <v>0</v>
      </c>
    </row>
    <row r="30" spans="1:11" s="46" customFormat="1" ht="11.25" x14ac:dyDescent="0.2">
      <c r="A30" s="47" t="s">
        <v>4</v>
      </c>
      <c r="B30" s="47">
        <v>11</v>
      </c>
      <c r="C30" s="47"/>
      <c r="D30" s="47"/>
      <c r="E30" s="58" t="s">
        <v>86</v>
      </c>
      <c r="F30" s="42">
        <f t="shared" ref="F30:I32" si="3">F31</f>
        <v>10</v>
      </c>
      <c r="G30" s="42">
        <f t="shared" si="3"/>
        <v>0</v>
      </c>
      <c r="H30" s="42">
        <f t="shared" si="3"/>
        <v>0</v>
      </c>
      <c r="I30" s="42">
        <f t="shared" si="3"/>
        <v>0</v>
      </c>
      <c r="J30" s="42">
        <f t="shared" si="2"/>
        <v>0</v>
      </c>
      <c r="K30" s="42">
        <v>0</v>
      </c>
    </row>
    <row r="31" spans="1:11" s="46" customFormat="1" ht="11.25" hidden="1" x14ac:dyDescent="0.2">
      <c r="A31" s="47" t="s">
        <v>4</v>
      </c>
      <c r="B31" s="47">
        <v>11</v>
      </c>
      <c r="C31" s="47" t="s">
        <v>14</v>
      </c>
      <c r="D31" s="47"/>
      <c r="E31" s="58" t="s">
        <v>26</v>
      </c>
      <c r="F31" s="42">
        <f t="shared" si="3"/>
        <v>10</v>
      </c>
      <c r="G31" s="42">
        <f t="shared" si="3"/>
        <v>0</v>
      </c>
      <c r="H31" s="42">
        <f t="shared" si="3"/>
        <v>0</v>
      </c>
      <c r="I31" s="42">
        <f t="shared" si="3"/>
        <v>0</v>
      </c>
      <c r="J31" s="42">
        <f t="shared" si="2"/>
        <v>0</v>
      </c>
      <c r="K31" s="42">
        <v>0</v>
      </c>
    </row>
    <row r="32" spans="1:11" s="46" customFormat="1" ht="11.25" hidden="1" x14ac:dyDescent="0.2">
      <c r="A32" s="47" t="s">
        <v>4</v>
      </c>
      <c r="B32" s="47">
        <v>11</v>
      </c>
      <c r="C32" s="47" t="s">
        <v>14</v>
      </c>
      <c r="D32" s="47">
        <v>800</v>
      </c>
      <c r="E32" s="58" t="s">
        <v>31</v>
      </c>
      <c r="F32" s="42">
        <f t="shared" si="3"/>
        <v>10</v>
      </c>
      <c r="G32" s="42">
        <f t="shared" si="3"/>
        <v>0</v>
      </c>
      <c r="H32" s="42">
        <f t="shared" si="3"/>
        <v>0</v>
      </c>
      <c r="I32" s="42">
        <f t="shared" si="3"/>
        <v>0</v>
      </c>
      <c r="J32" s="42">
        <f t="shared" si="2"/>
        <v>0</v>
      </c>
      <c r="K32" s="42">
        <v>0</v>
      </c>
    </row>
    <row r="33" spans="1:11" s="46" customFormat="1" ht="11.25" hidden="1" x14ac:dyDescent="0.2">
      <c r="A33" s="47" t="s">
        <v>4</v>
      </c>
      <c r="B33" s="47">
        <v>11</v>
      </c>
      <c r="C33" s="47" t="s">
        <v>14</v>
      </c>
      <c r="D33" s="47">
        <v>870</v>
      </c>
      <c r="E33" s="58" t="s">
        <v>87</v>
      </c>
      <c r="F33" s="42">
        <v>10</v>
      </c>
      <c r="G33" s="42">
        <v>0</v>
      </c>
      <c r="H33" s="42">
        <v>0</v>
      </c>
      <c r="I33" s="42">
        <v>0</v>
      </c>
      <c r="J33" s="42">
        <f t="shared" si="2"/>
        <v>0</v>
      </c>
      <c r="K33" s="42">
        <v>0</v>
      </c>
    </row>
    <row r="34" spans="1:11" s="46" customFormat="1" ht="11.25" x14ac:dyDescent="0.2">
      <c r="A34" s="47" t="s">
        <v>4</v>
      </c>
      <c r="B34" s="47" t="s">
        <v>10</v>
      </c>
      <c r="C34" s="47"/>
      <c r="D34" s="47"/>
      <c r="E34" s="33" t="s">
        <v>33</v>
      </c>
      <c r="F34" s="42">
        <v>136935.4</v>
      </c>
      <c r="G34" s="42">
        <f>G35</f>
        <v>0</v>
      </c>
      <c r="H34" s="42">
        <v>84037.9</v>
      </c>
      <c r="I34" s="42">
        <f>I35</f>
        <v>0</v>
      </c>
      <c r="J34" s="42">
        <f t="shared" si="2"/>
        <v>61.370471039628903</v>
      </c>
      <c r="K34" s="42">
        <v>0</v>
      </c>
    </row>
    <row r="35" spans="1:11" s="46" customFormat="1" ht="11.25" hidden="1" x14ac:dyDescent="0.2">
      <c r="A35" s="47" t="s">
        <v>4</v>
      </c>
      <c r="B35" s="47" t="s">
        <v>10</v>
      </c>
      <c r="C35" s="47" t="s">
        <v>14</v>
      </c>
      <c r="D35" s="47"/>
      <c r="E35" s="31" t="s">
        <v>26</v>
      </c>
      <c r="F35" s="42">
        <f>F36+F38+F40</f>
        <v>73894</v>
      </c>
      <c r="G35" s="42">
        <f>G36+G38+G40</f>
        <v>0</v>
      </c>
      <c r="H35" s="42">
        <f>H36+H38+H40</f>
        <v>65788.900000000009</v>
      </c>
      <c r="I35" s="42">
        <f>I36+I38+I40</f>
        <v>0</v>
      </c>
      <c r="J35" s="42">
        <f t="shared" si="2"/>
        <v>89.031450456058693</v>
      </c>
      <c r="K35" s="42">
        <v>0</v>
      </c>
    </row>
    <row r="36" spans="1:11" s="46" customFormat="1" ht="22.5" hidden="1" x14ac:dyDescent="0.2">
      <c r="A36" s="47" t="s">
        <v>4</v>
      </c>
      <c r="B36" s="47" t="s">
        <v>10</v>
      </c>
      <c r="C36" s="47" t="s">
        <v>14</v>
      </c>
      <c r="D36" s="47" t="s">
        <v>19</v>
      </c>
      <c r="E36" s="36" t="s">
        <v>29</v>
      </c>
      <c r="F36" s="42">
        <f>F37</f>
        <v>2565.3999999999996</v>
      </c>
      <c r="G36" s="42" t="s">
        <v>39</v>
      </c>
      <c r="H36" s="42">
        <f>H37</f>
        <v>2393.8000000000002</v>
      </c>
      <c r="I36" s="42" t="s">
        <v>39</v>
      </c>
      <c r="J36" s="42">
        <f t="shared" si="2"/>
        <v>93.310984641771284</v>
      </c>
      <c r="K36" s="42">
        <v>0</v>
      </c>
    </row>
    <row r="37" spans="1:11" s="46" customFormat="1" ht="33.75" hidden="1" x14ac:dyDescent="0.2">
      <c r="A37" s="47" t="s">
        <v>4</v>
      </c>
      <c r="B37" s="47" t="s">
        <v>10</v>
      </c>
      <c r="C37" s="47" t="s">
        <v>14</v>
      </c>
      <c r="D37" s="47" t="s">
        <v>20</v>
      </c>
      <c r="E37" s="36" t="s">
        <v>30</v>
      </c>
      <c r="F37" s="42">
        <f>2000+423.7+141.7</f>
        <v>2565.3999999999996</v>
      </c>
      <c r="G37" s="42" t="s">
        <v>39</v>
      </c>
      <c r="H37" s="42">
        <v>2393.8000000000002</v>
      </c>
      <c r="I37" s="42" t="s">
        <v>39</v>
      </c>
      <c r="J37" s="42">
        <f t="shared" si="2"/>
        <v>93.310984641771284</v>
      </c>
      <c r="K37" s="42">
        <v>0</v>
      </c>
    </row>
    <row r="38" spans="1:11" s="46" customFormat="1" ht="22.5" hidden="1" x14ac:dyDescent="0.2">
      <c r="A38" s="47" t="s">
        <v>4</v>
      </c>
      <c r="B38" s="47">
        <v>13</v>
      </c>
      <c r="C38" s="47" t="s">
        <v>14</v>
      </c>
      <c r="D38" s="47">
        <v>600</v>
      </c>
      <c r="E38" s="36" t="s">
        <v>49</v>
      </c>
      <c r="F38" s="42">
        <f>F39</f>
        <v>71328.5</v>
      </c>
      <c r="G38" s="42">
        <f>G39</f>
        <v>0</v>
      </c>
      <c r="H38" s="42">
        <f>H39</f>
        <v>63395</v>
      </c>
      <c r="I38" s="42">
        <f>I39</f>
        <v>0</v>
      </c>
      <c r="J38" s="42">
        <f t="shared" si="2"/>
        <v>88.877517401880041</v>
      </c>
      <c r="K38" s="42">
        <v>0</v>
      </c>
    </row>
    <row r="39" spans="1:11" s="46" customFormat="1" ht="11.25" hidden="1" x14ac:dyDescent="0.2">
      <c r="A39" s="47" t="s">
        <v>4</v>
      </c>
      <c r="B39" s="47">
        <v>13</v>
      </c>
      <c r="C39" s="47" t="s">
        <v>14</v>
      </c>
      <c r="D39" s="47">
        <v>610</v>
      </c>
      <c r="E39" s="36" t="s">
        <v>62</v>
      </c>
      <c r="F39" s="42">
        <v>71328.5</v>
      </c>
      <c r="G39" s="42">
        <v>0</v>
      </c>
      <c r="H39" s="42">
        <v>63395</v>
      </c>
      <c r="I39" s="42">
        <v>0</v>
      </c>
      <c r="J39" s="42">
        <f t="shared" si="2"/>
        <v>88.877517401880041</v>
      </c>
      <c r="K39" s="42">
        <v>0</v>
      </c>
    </row>
    <row r="40" spans="1:11" s="46" customFormat="1" ht="11.25" hidden="1" x14ac:dyDescent="0.2">
      <c r="A40" s="47" t="s">
        <v>4</v>
      </c>
      <c r="B40" s="47">
        <v>13</v>
      </c>
      <c r="C40" s="47" t="s">
        <v>14</v>
      </c>
      <c r="D40" s="47">
        <v>800</v>
      </c>
      <c r="E40" s="36" t="s">
        <v>31</v>
      </c>
      <c r="F40" s="42">
        <f>F42+F41</f>
        <v>0.1</v>
      </c>
      <c r="G40" s="42">
        <v>0</v>
      </c>
      <c r="H40" s="42">
        <f>H42+H41</f>
        <v>0.1</v>
      </c>
      <c r="I40" s="42">
        <v>0</v>
      </c>
      <c r="J40" s="42">
        <f t="shared" si="2"/>
        <v>100</v>
      </c>
      <c r="K40" s="42">
        <v>0</v>
      </c>
    </row>
    <row r="41" spans="1:11" s="46" customFormat="1" ht="12.75" hidden="1" customHeight="1" x14ac:dyDescent="0.2">
      <c r="A41" s="47" t="s">
        <v>4</v>
      </c>
      <c r="B41" s="47">
        <v>13</v>
      </c>
      <c r="C41" s="47" t="s">
        <v>14</v>
      </c>
      <c r="D41" s="47">
        <v>830</v>
      </c>
      <c r="E41" s="31" t="s">
        <v>76</v>
      </c>
      <c r="F41" s="42">
        <v>0</v>
      </c>
      <c r="G41" s="42"/>
      <c r="H41" s="42">
        <v>0</v>
      </c>
      <c r="I41" s="42"/>
      <c r="J41" s="42" t="e">
        <f t="shared" si="2"/>
        <v>#DIV/0!</v>
      </c>
      <c r="K41" s="42" t="e">
        <f t="shared" si="2"/>
        <v>#DIV/0!</v>
      </c>
    </row>
    <row r="42" spans="1:11" s="46" customFormat="1" ht="11.25" hidden="1" x14ac:dyDescent="0.2">
      <c r="A42" s="47" t="s">
        <v>4</v>
      </c>
      <c r="B42" s="47">
        <v>13</v>
      </c>
      <c r="C42" s="47" t="s">
        <v>14</v>
      </c>
      <c r="D42" s="47">
        <v>850</v>
      </c>
      <c r="E42" s="36" t="s">
        <v>32</v>
      </c>
      <c r="F42" s="42">
        <v>0.1</v>
      </c>
      <c r="G42" s="42">
        <v>0</v>
      </c>
      <c r="H42" s="42">
        <v>0.1</v>
      </c>
      <c r="I42" s="42">
        <v>0</v>
      </c>
      <c r="J42" s="42">
        <f t="shared" si="2"/>
        <v>100</v>
      </c>
      <c r="K42" s="42">
        <v>0</v>
      </c>
    </row>
    <row r="43" spans="1:11" s="55" customFormat="1" ht="10.5" x14ac:dyDescent="0.2">
      <c r="A43" s="44" t="s">
        <v>5</v>
      </c>
      <c r="B43" s="44"/>
      <c r="C43" s="44"/>
      <c r="D43" s="44"/>
      <c r="E43" s="38" t="s">
        <v>34</v>
      </c>
      <c r="F43" s="45">
        <f>F44</f>
        <v>256.8</v>
      </c>
      <c r="G43" s="45" t="s">
        <v>39</v>
      </c>
      <c r="H43" s="45">
        <f>H44</f>
        <v>155.69999999999999</v>
      </c>
      <c r="I43" s="45" t="s">
        <v>39</v>
      </c>
      <c r="J43" s="45">
        <f t="shared" si="2"/>
        <v>60.630841121495315</v>
      </c>
      <c r="K43" s="45">
        <v>0</v>
      </c>
    </row>
    <row r="44" spans="1:11" s="46" customFormat="1" ht="11.25" x14ac:dyDescent="0.2">
      <c r="A44" s="47" t="s">
        <v>5</v>
      </c>
      <c r="B44" s="47" t="s">
        <v>9</v>
      </c>
      <c r="C44" s="47"/>
      <c r="D44" s="47"/>
      <c r="E44" s="57" t="s">
        <v>35</v>
      </c>
      <c r="F44" s="42">
        <v>256.8</v>
      </c>
      <c r="G44" s="42" t="s">
        <v>39</v>
      </c>
      <c r="H44" s="42">
        <v>155.69999999999999</v>
      </c>
      <c r="I44" s="42" t="s">
        <v>39</v>
      </c>
      <c r="J44" s="42">
        <f t="shared" si="2"/>
        <v>60.630841121495315</v>
      </c>
      <c r="K44" s="42">
        <v>0</v>
      </c>
    </row>
    <row r="45" spans="1:11" s="46" customFormat="1" ht="11.25" hidden="1" x14ac:dyDescent="0.2">
      <c r="A45" s="47" t="s">
        <v>5</v>
      </c>
      <c r="B45" s="47" t="s">
        <v>9</v>
      </c>
      <c r="C45" s="47" t="s">
        <v>14</v>
      </c>
      <c r="D45" s="47"/>
      <c r="E45" s="36" t="s">
        <v>26</v>
      </c>
      <c r="F45" s="42">
        <f>F46</f>
        <v>71.7</v>
      </c>
      <c r="G45" s="42" t="s">
        <v>39</v>
      </c>
      <c r="H45" s="42">
        <f>H46</f>
        <v>64.8</v>
      </c>
      <c r="I45" s="42" t="s">
        <v>39</v>
      </c>
      <c r="J45" s="42">
        <f t="shared" si="2"/>
        <v>90.376569037656893</v>
      </c>
      <c r="K45" s="42">
        <v>0</v>
      </c>
    </row>
    <row r="46" spans="1:11" s="46" customFormat="1" ht="21" hidden="1" customHeight="1" x14ac:dyDescent="0.2">
      <c r="A46" s="47" t="s">
        <v>5</v>
      </c>
      <c r="B46" s="47" t="s">
        <v>9</v>
      </c>
      <c r="C46" s="47" t="s">
        <v>14</v>
      </c>
      <c r="D46" s="47" t="s">
        <v>19</v>
      </c>
      <c r="E46" s="36" t="s">
        <v>29</v>
      </c>
      <c r="F46" s="42">
        <f>F47</f>
        <v>71.7</v>
      </c>
      <c r="G46" s="42" t="s">
        <v>39</v>
      </c>
      <c r="H46" s="42">
        <f>H47</f>
        <v>64.8</v>
      </c>
      <c r="I46" s="42" t="s">
        <v>39</v>
      </c>
      <c r="J46" s="42">
        <f t="shared" si="2"/>
        <v>90.376569037656893</v>
      </c>
      <c r="K46" s="42">
        <v>0</v>
      </c>
    </row>
    <row r="47" spans="1:11" s="46" customFormat="1" ht="21" hidden="1" customHeight="1" x14ac:dyDescent="0.2">
      <c r="A47" s="47" t="s">
        <v>5</v>
      </c>
      <c r="B47" s="47" t="s">
        <v>9</v>
      </c>
      <c r="C47" s="47" t="s">
        <v>14</v>
      </c>
      <c r="D47" s="47" t="s">
        <v>20</v>
      </c>
      <c r="E47" s="36" t="s">
        <v>30</v>
      </c>
      <c r="F47" s="42">
        <f>47.2+24.5</f>
        <v>71.7</v>
      </c>
      <c r="G47" s="42" t="s">
        <v>39</v>
      </c>
      <c r="H47" s="42">
        <v>64.8</v>
      </c>
      <c r="I47" s="42" t="s">
        <v>39</v>
      </c>
      <c r="J47" s="42">
        <f t="shared" si="2"/>
        <v>90.376569037656893</v>
      </c>
      <c r="K47" s="42">
        <v>0</v>
      </c>
    </row>
    <row r="48" spans="1:11" s="46" customFormat="1" ht="21" x14ac:dyDescent="0.2">
      <c r="A48" s="44" t="s">
        <v>6</v>
      </c>
      <c r="B48" s="44"/>
      <c r="C48" s="44"/>
      <c r="D48" s="44"/>
      <c r="E48" s="38" t="s">
        <v>36</v>
      </c>
      <c r="F48" s="53">
        <f>F50+F54+F49</f>
        <v>3307.9</v>
      </c>
      <c r="G48" s="53">
        <f t="shared" ref="G48:I48" si="4">G50+G54+G49</f>
        <v>0</v>
      </c>
      <c r="H48" s="53">
        <f t="shared" si="4"/>
        <v>2521.1</v>
      </c>
      <c r="I48" s="53">
        <f t="shared" si="4"/>
        <v>0</v>
      </c>
      <c r="J48" s="53">
        <f t="shared" si="2"/>
        <v>76.214516762900928</v>
      </c>
      <c r="K48" s="53">
        <v>0</v>
      </c>
    </row>
    <row r="49" spans="1:11" s="46" customFormat="1" ht="11.25" x14ac:dyDescent="0.2">
      <c r="A49" s="47" t="s">
        <v>6</v>
      </c>
      <c r="B49" s="48" t="s">
        <v>11</v>
      </c>
      <c r="C49" s="47"/>
      <c r="D49" s="47"/>
      <c r="E49" s="57" t="s">
        <v>99</v>
      </c>
      <c r="F49" s="42">
        <v>3305.9</v>
      </c>
      <c r="G49" s="42" t="s">
        <v>39</v>
      </c>
      <c r="H49" s="42">
        <v>2521.1</v>
      </c>
      <c r="I49" s="42" t="s">
        <v>39</v>
      </c>
      <c r="J49" s="42">
        <f t="shared" ref="J49" si="5">H49/F49*100</f>
        <v>76.260624943283219</v>
      </c>
      <c r="K49" s="42">
        <v>0</v>
      </c>
    </row>
    <row r="50" spans="1:11" s="46" customFormat="1" ht="33.75" x14ac:dyDescent="0.2">
      <c r="A50" s="47" t="s">
        <v>6</v>
      </c>
      <c r="B50" s="47">
        <v>10</v>
      </c>
      <c r="C50" s="47"/>
      <c r="D50" s="47"/>
      <c r="E50" s="57" t="s">
        <v>85</v>
      </c>
      <c r="F50" s="42">
        <v>2</v>
      </c>
      <c r="G50" s="42" t="s">
        <v>39</v>
      </c>
      <c r="H50" s="42">
        <f>H51</f>
        <v>0</v>
      </c>
      <c r="I50" s="42" t="s">
        <v>39</v>
      </c>
      <c r="J50" s="42">
        <f t="shared" si="2"/>
        <v>0</v>
      </c>
      <c r="K50" s="42">
        <v>0</v>
      </c>
    </row>
    <row r="51" spans="1:11" s="46" customFormat="1" ht="11.25" hidden="1" x14ac:dyDescent="0.2">
      <c r="A51" s="47" t="s">
        <v>6</v>
      </c>
      <c r="B51" s="47">
        <v>10</v>
      </c>
      <c r="C51" s="47" t="s">
        <v>14</v>
      </c>
      <c r="D51" s="47"/>
      <c r="E51" s="31" t="s">
        <v>26</v>
      </c>
      <c r="F51" s="42">
        <f>F52</f>
        <v>60.599999999999994</v>
      </c>
      <c r="G51" s="42" t="s">
        <v>39</v>
      </c>
      <c r="H51" s="42">
        <f>H52</f>
        <v>0</v>
      </c>
      <c r="I51" s="42" t="s">
        <v>39</v>
      </c>
      <c r="J51" s="42">
        <f t="shared" si="2"/>
        <v>0</v>
      </c>
      <c r="K51" s="42">
        <v>0</v>
      </c>
    </row>
    <row r="52" spans="1:11" s="46" customFormat="1" ht="22.5" hidden="1" x14ac:dyDescent="0.2">
      <c r="A52" s="47" t="s">
        <v>6</v>
      </c>
      <c r="B52" s="47">
        <v>10</v>
      </c>
      <c r="C52" s="47" t="s">
        <v>14</v>
      </c>
      <c r="D52" s="47" t="s">
        <v>19</v>
      </c>
      <c r="E52" s="36" t="s">
        <v>29</v>
      </c>
      <c r="F52" s="42">
        <f>+F53</f>
        <v>60.599999999999994</v>
      </c>
      <c r="G52" s="42" t="s">
        <v>39</v>
      </c>
      <c r="H52" s="42">
        <f>+H53</f>
        <v>0</v>
      </c>
      <c r="I52" s="42" t="s">
        <v>39</v>
      </c>
      <c r="J52" s="42">
        <f t="shared" si="2"/>
        <v>0</v>
      </c>
      <c r="K52" s="42">
        <v>0</v>
      </c>
    </row>
    <row r="53" spans="1:11" s="46" customFormat="1" ht="33.75" hidden="1" x14ac:dyDescent="0.2">
      <c r="A53" s="47" t="s">
        <v>6</v>
      </c>
      <c r="B53" s="47">
        <v>10</v>
      </c>
      <c r="C53" s="47" t="s">
        <v>14</v>
      </c>
      <c r="D53" s="47" t="s">
        <v>20</v>
      </c>
      <c r="E53" s="36" t="s">
        <v>30</v>
      </c>
      <c r="F53" s="42">
        <f>70.6-10</f>
        <v>60.599999999999994</v>
      </c>
      <c r="G53" s="42" t="s">
        <v>39</v>
      </c>
      <c r="H53" s="42">
        <v>0</v>
      </c>
      <c r="I53" s="42" t="s">
        <v>39</v>
      </c>
      <c r="J53" s="42">
        <f t="shared" si="2"/>
        <v>0</v>
      </c>
      <c r="K53" s="42">
        <v>0</v>
      </c>
    </row>
    <row r="54" spans="1:11" s="46" customFormat="1" ht="21" hidden="1" customHeight="1" x14ac:dyDescent="0.2">
      <c r="A54" s="47" t="s">
        <v>6</v>
      </c>
      <c r="B54" s="47" t="s">
        <v>44</v>
      </c>
      <c r="C54" s="47"/>
      <c r="D54" s="47"/>
      <c r="E54" s="36" t="s">
        <v>48</v>
      </c>
      <c r="F54" s="42">
        <f t="shared" ref="F54:I56" si="6">F55</f>
        <v>0</v>
      </c>
      <c r="G54" s="42">
        <f t="shared" si="6"/>
        <v>0</v>
      </c>
      <c r="H54" s="42">
        <f t="shared" si="6"/>
        <v>0</v>
      </c>
      <c r="I54" s="42">
        <f t="shared" si="6"/>
        <v>0</v>
      </c>
      <c r="J54" s="42" t="e">
        <f t="shared" si="2"/>
        <v>#DIV/0!</v>
      </c>
      <c r="K54" s="42" t="e">
        <f t="shared" si="2"/>
        <v>#DIV/0!</v>
      </c>
    </row>
    <row r="55" spans="1:11" s="46" customFormat="1" ht="12.75" hidden="1" customHeight="1" x14ac:dyDescent="0.2">
      <c r="A55" s="47" t="s">
        <v>6</v>
      </c>
      <c r="B55" s="47" t="s">
        <v>44</v>
      </c>
      <c r="C55" s="47" t="s">
        <v>14</v>
      </c>
      <c r="D55" s="47"/>
      <c r="E55" s="31" t="s">
        <v>26</v>
      </c>
      <c r="F55" s="42">
        <f t="shared" si="6"/>
        <v>0</v>
      </c>
      <c r="G55" s="42">
        <f t="shared" si="6"/>
        <v>0</v>
      </c>
      <c r="H55" s="42">
        <f t="shared" si="6"/>
        <v>0</v>
      </c>
      <c r="I55" s="42">
        <f t="shared" si="6"/>
        <v>0</v>
      </c>
      <c r="J55" s="42" t="e">
        <f t="shared" si="2"/>
        <v>#DIV/0!</v>
      </c>
      <c r="K55" s="42" t="e">
        <f t="shared" si="2"/>
        <v>#DIV/0!</v>
      </c>
    </row>
    <row r="56" spans="1:11" s="46" customFormat="1" ht="21" hidden="1" customHeight="1" x14ac:dyDescent="0.2">
      <c r="A56" s="47" t="s">
        <v>6</v>
      </c>
      <c r="B56" s="47" t="s">
        <v>44</v>
      </c>
      <c r="C56" s="47" t="s">
        <v>14</v>
      </c>
      <c r="D56" s="47" t="s">
        <v>45</v>
      </c>
      <c r="E56" s="36" t="s">
        <v>49</v>
      </c>
      <c r="F56" s="42">
        <f t="shared" si="6"/>
        <v>0</v>
      </c>
      <c r="G56" s="42">
        <f t="shared" si="6"/>
        <v>0</v>
      </c>
      <c r="H56" s="42">
        <f t="shared" si="6"/>
        <v>0</v>
      </c>
      <c r="I56" s="42">
        <f t="shared" si="6"/>
        <v>0</v>
      </c>
      <c r="J56" s="42" t="e">
        <f t="shared" si="2"/>
        <v>#DIV/0!</v>
      </c>
      <c r="K56" s="42" t="e">
        <f t="shared" si="2"/>
        <v>#DIV/0!</v>
      </c>
    </row>
    <row r="57" spans="1:11" s="46" customFormat="1" ht="21" hidden="1" customHeight="1" x14ac:dyDescent="0.2">
      <c r="A57" s="47" t="s">
        <v>6</v>
      </c>
      <c r="B57" s="47" t="s">
        <v>44</v>
      </c>
      <c r="C57" s="47" t="s">
        <v>14</v>
      </c>
      <c r="D57" s="47" t="s">
        <v>46</v>
      </c>
      <c r="E57" s="37" t="s">
        <v>50</v>
      </c>
      <c r="F57" s="42">
        <f>2062-2062</f>
        <v>0</v>
      </c>
      <c r="G57" s="42">
        <v>0</v>
      </c>
      <c r="H57" s="42">
        <f>2062-2062</f>
        <v>0</v>
      </c>
      <c r="I57" s="42">
        <v>0</v>
      </c>
      <c r="J57" s="42" t="e">
        <f t="shared" si="2"/>
        <v>#DIV/0!</v>
      </c>
      <c r="K57" s="42" t="e">
        <f t="shared" si="2"/>
        <v>#DIV/0!</v>
      </c>
    </row>
    <row r="58" spans="1:11" s="46" customFormat="1" ht="11.25" x14ac:dyDescent="0.2">
      <c r="A58" s="47" t="s">
        <v>9</v>
      </c>
      <c r="B58" s="47"/>
      <c r="C58" s="47"/>
      <c r="D58" s="47"/>
      <c r="E58" s="38" t="s">
        <v>63</v>
      </c>
      <c r="F58" s="45">
        <f>F59</f>
        <v>58846.3</v>
      </c>
      <c r="G58" s="45">
        <f>G59</f>
        <v>39192.699999999997</v>
      </c>
      <c r="H58" s="45">
        <f>H59</f>
        <v>54858</v>
      </c>
      <c r="I58" s="45">
        <f>I59</f>
        <v>35549.9</v>
      </c>
      <c r="J58" s="45">
        <f t="shared" si="2"/>
        <v>93.222513564998991</v>
      </c>
      <c r="K58" s="45">
        <f t="shared" si="2"/>
        <v>90.705411977230469</v>
      </c>
    </row>
    <row r="59" spans="1:11" s="46" customFormat="1" ht="11.25" x14ac:dyDescent="0.2">
      <c r="A59" s="47" t="s">
        <v>9</v>
      </c>
      <c r="B59" s="47" t="s">
        <v>11</v>
      </c>
      <c r="C59" s="47"/>
      <c r="D59" s="47"/>
      <c r="E59" s="57" t="s">
        <v>64</v>
      </c>
      <c r="F59" s="42">
        <v>58846.3</v>
      </c>
      <c r="G59" s="42">
        <v>39192.699999999997</v>
      </c>
      <c r="H59" s="42">
        <v>54858</v>
      </c>
      <c r="I59" s="42">
        <v>35549.9</v>
      </c>
      <c r="J59" s="42">
        <f t="shared" si="2"/>
        <v>93.222513564998991</v>
      </c>
      <c r="K59" s="42">
        <f t="shared" si="2"/>
        <v>90.705411977230469</v>
      </c>
    </row>
    <row r="60" spans="1:11" s="46" customFormat="1" ht="67.5" hidden="1" x14ac:dyDescent="0.2">
      <c r="A60" s="47" t="s">
        <v>9</v>
      </c>
      <c r="B60" s="47" t="s">
        <v>11</v>
      </c>
      <c r="C60" s="47" t="s">
        <v>75</v>
      </c>
      <c r="D60" s="47"/>
      <c r="E60" s="36" t="s">
        <v>88</v>
      </c>
      <c r="F60" s="42">
        <f>F61</f>
        <v>14000</v>
      </c>
      <c r="G60" s="42">
        <f>G61</f>
        <v>0</v>
      </c>
      <c r="H60" s="42">
        <f t="shared" ref="H60:I61" si="7">H61</f>
        <v>13849.9</v>
      </c>
      <c r="I60" s="42">
        <f t="shared" si="7"/>
        <v>0</v>
      </c>
      <c r="J60" s="42">
        <f t="shared" si="2"/>
        <v>98.92785714285715</v>
      </c>
      <c r="K60" s="42">
        <v>0</v>
      </c>
    </row>
    <row r="61" spans="1:11" s="46" customFormat="1" ht="21.75" hidden="1" customHeight="1" x14ac:dyDescent="0.2">
      <c r="A61" s="47" t="s">
        <v>9</v>
      </c>
      <c r="B61" s="47" t="s">
        <v>11</v>
      </c>
      <c r="C61" s="47" t="s">
        <v>75</v>
      </c>
      <c r="D61" s="47" t="s">
        <v>19</v>
      </c>
      <c r="E61" s="36" t="s">
        <v>65</v>
      </c>
      <c r="F61" s="42">
        <f>F62</f>
        <v>14000</v>
      </c>
      <c r="G61" s="42">
        <f>G62</f>
        <v>0</v>
      </c>
      <c r="H61" s="42">
        <f t="shared" si="7"/>
        <v>13849.9</v>
      </c>
      <c r="I61" s="42">
        <f t="shared" si="7"/>
        <v>0</v>
      </c>
      <c r="J61" s="42">
        <f t="shared" si="2"/>
        <v>98.92785714285715</v>
      </c>
      <c r="K61" s="42">
        <v>0</v>
      </c>
    </row>
    <row r="62" spans="1:11" s="46" customFormat="1" ht="33.75" hidden="1" x14ac:dyDescent="0.2">
      <c r="A62" s="47" t="s">
        <v>9</v>
      </c>
      <c r="B62" s="47" t="s">
        <v>11</v>
      </c>
      <c r="C62" s="47" t="s">
        <v>75</v>
      </c>
      <c r="D62" s="47" t="s">
        <v>20</v>
      </c>
      <c r="E62" s="36" t="s">
        <v>30</v>
      </c>
      <c r="F62" s="42">
        <v>14000</v>
      </c>
      <c r="G62" s="42">
        <v>0</v>
      </c>
      <c r="H62" s="42">
        <v>13849.9</v>
      </c>
      <c r="I62" s="42">
        <v>0</v>
      </c>
      <c r="J62" s="42">
        <f t="shared" si="2"/>
        <v>98.92785714285715</v>
      </c>
      <c r="K62" s="42">
        <v>0</v>
      </c>
    </row>
    <row r="63" spans="1:11" s="46" customFormat="1" ht="11.25" hidden="1" x14ac:dyDescent="0.2">
      <c r="A63" s="47" t="s">
        <v>9</v>
      </c>
      <c r="B63" s="47" t="s">
        <v>11</v>
      </c>
      <c r="C63" s="47" t="s">
        <v>14</v>
      </c>
      <c r="D63" s="47"/>
      <c r="E63" s="36" t="s">
        <v>26</v>
      </c>
      <c r="F63" s="42">
        <f>F64+F66</f>
        <v>240</v>
      </c>
      <c r="G63" s="42">
        <v>0</v>
      </c>
      <c r="H63" s="42">
        <f>H64+H66</f>
        <v>0</v>
      </c>
      <c r="I63" s="42">
        <v>0</v>
      </c>
      <c r="J63" s="42">
        <f t="shared" si="2"/>
        <v>0</v>
      </c>
      <c r="K63" s="42">
        <v>0</v>
      </c>
    </row>
    <row r="64" spans="1:11" s="46" customFormat="1" ht="19.5" hidden="1" customHeight="1" x14ac:dyDescent="0.2">
      <c r="A64" s="47" t="s">
        <v>9</v>
      </c>
      <c r="B64" s="47" t="s">
        <v>11</v>
      </c>
      <c r="C64" s="47" t="s">
        <v>14</v>
      </c>
      <c r="D64" s="47" t="s">
        <v>19</v>
      </c>
      <c r="E64" s="36" t="s">
        <v>29</v>
      </c>
      <c r="F64" s="42">
        <f>F65</f>
        <v>140</v>
      </c>
      <c r="G64" s="42">
        <v>0</v>
      </c>
      <c r="H64" s="42">
        <f>H65</f>
        <v>0</v>
      </c>
      <c r="I64" s="42">
        <v>0</v>
      </c>
      <c r="J64" s="42">
        <f t="shared" si="2"/>
        <v>0</v>
      </c>
      <c r="K64" s="42">
        <v>0</v>
      </c>
    </row>
    <row r="65" spans="1:11" s="46" customFormat="1" ht="33.75" hidden="1" x14ac:dyDescent="0.2">
      <c r="A65" s="47" t="s">
        <v>9</v>
      </c>
      <c r="B65" s="47" t="s">
        <v>11</v>
      </c>
      <c r="C65" s="47" t="s">
        <v>14</v>
      </c>
      <c r="D65" s="47" t="s">
        <v>20</v>
      </c>
      <c r="E65" s="36" t="s">
        <v>30</v>
      </c>
      <c r="F65" s="42">
        <v>140</v>
      </c>
      <c r="G65" s="42">
        <v>0</v>
      </c>
      <c r="H65" s="42">
        <v>0</v>
      </c>
      <c r="I65" s="42">
        <v>0</v>
      </c>
      <c r="J65" s="42">
        <f t="shared" si="2"/>
        <v>0</v>
      </c>
      <c r="K65" s="42">
        <v>0</v>
      </c>
    </row>
    <row r="66" spans="1:11" s="46" customFormat="1" ht="16.5" hidden="1" customHeight="1" x14ac:dyDescent="0.2">
      <c r="A66" s="47" t="s">
        <v>9</v>
      </c>
      <c r="B66" s="47" t="s">
        <v>11</v>
      </c>
      <c r="C66" s="47" t="s">
        <v>14</v>
      </c>
      <c r="D66" s="47" t="s">
        <v>21</v>
      </c>
      <c r="E66" s="31" t="s">
        <v>31</v>
      </c>
      <c r="F66" s="42">
        <f>F68+F67</f>
        <v>100</v>
      </c>
      <c r="G66" s="42">
        <f>G68</f>
        <v>0</v>
      </c>
      <c r="H66" s="42">
        <f>H68+H67</f>
        <v>0</v>
      </c>
      <c r="I66" s="42">
        <f>I68</f>
        <v>0</v>
      </c>
      <c r="J66" s="42">
        <f t="shared" si="2"/>
        <v>0</v>
      </c>
      <c r="K66" s="42">
        <v>0</v>
      </c>
    </row>
    <row r="67" spans="1:11" s="46" customFormat="1" ht="16.5" hidden="1" customHeight="1" x14ac:dyDescent="0.2">
      <c r="A67" s="47" t="s">
        <v>9</v>
      </c>
      <c r="B67" s="47" t="s">
        <v>11</v>
      </c>
      <c r="C67" s="47" t="s">
        <v>14</v>
      </c>
      <c r="D67" s="47">
        <v>830</v>
      </c>
      <c r="E67" s="31" t="s">
        <v>76</v>
      </c>
      <c r="F67" s="42">
        <v>0</v>
      </c>
      <c r="G67" s="42">
        <v>0</v>
      </c>
      <c r="H67" s="42">
        <v>0</v>
      </c>
      <c r="I67" s="42">
        <v>0</v>
      </c>
      <c r="J67" s="42" t="e">
        <f t="shared" si="2"/>
        <v>#DIV/0!</v>
      </c>
      <c r="K67" s="42" t="e">
        <f t="shared" si="2"/>
        <v>#DIV/0!</v>
      </c>
    </row>
    <row r="68" spans="1:11" s="46" customFormat="1" ht="14.25" hidden="1" customHeight="1" x14ac:dyDescent="0.2">
      <c r="A68" s="47" t="s">
        <v>9</v>
      </c>
      <c r="B68" s="47" t="s">
        <v>11</v>
      </c>
      <c r="C68" s="47" t="s">
        <v>14</v>
      </c>
      <c r="D68" s="47">
        <v>850</v>
      </c>
      <c r="E68" s="31" t="s">
        <v>32</v>
      </c>
      <c r="F68" s="42">
        <v>100</v>
      </c>
      <c r="G68" s="42">
        <v>0</v>
      </c>
      <c r="H68" s="42">
        <v>0</v>
      </c>
      <c r="I68" s="42">
        <v>0</v>
      </c>
      <c r="J68" s="42">
        <f t="shared" si="2"/>
        <v>0</v>
      </c>
      <c r="K68" s="42">
        <v>0</v>
      </c>
    </row>
    <row r="69" spans="1:11" s="46" customFormat="1" ht="11.25" x14ac:dyDescent="0.2">
      <c r="A69" s="47" t="s">
        <v>40</v>
      </c>
      <c r="B69" s="47"/>
      <c r="C69" s="44"/>
      <c r="D69" s="47"/>
      <c r="E69" s="38" t="s">
        <v>59</v>
      </c>
      <c r="F69" s="45">
        <f>F70</f>
        <v>176617</v>
      </c>
      <c r="G69" s="45">
        <f>G70</f>
        <v>22556.1</v>
      </c>
      <c r="H69" s="45">
        <f>H70</f>
        <v>145848.1</v>
      </c>
      <c r="I69" s="45">
        <f>I70</f>
        <v>22556.1</v>
      </c>
      <c r="J69" s="45">
        <f t="shared" si="2"/>
        <v>82.578743835531128</v>
      </c>
      <c r="K69" s="45">
        <f t="shared" si="2"/>
        <v>100</v>
      </c>
    </row>
    <row r="70" spans="1:11" s="46" customFormat="1" ht="11.25" x14ac:dyDescent="0.2">
      <c r="A70" s="47" t="s">
        <v>40</v>
      </c>
      <c r="B70" s="47" t="s">
        <v>6</v>
      </c>
      <c r="C70" s="47"/>
      <c r="D70" s="47"/>
      <c r="E70" s="33" t="s">
        <v>51</v>
      </c>
      <c r="F70" s="42">
        <v>176617</v>
      </c>
      <c r="G70" s="42">
        <v>22556.1</v>
      </c>
      <c r="H70" s="42">
        <v>145848.1</v>
      </c>
      <c r="I70" s="42">
        <v>22556.1</v>
      </c>
      <c r="J70" s="42">
        <f t="shared" si="2"/>
        <v>82.578743835531128</v>
      </c>
      <c r="K70" s="42">
        <f t="shared" si="2"/>
        <v>100</v>
      </c>
    </row>
    <row r="71" spans="1:11" s="46" customFormat="1" ht="22.5" hidden="1" x14ac:dyDescent="0.2">
      <c r="A71" s="47" t="s">
        <v>40</v>
      </c>
      <c r="B71" s="47" t="s">
        <v>6</v>
      </c>
      <c r="C71" s="47" t="s">
        <v>74</v>
      </c>
      <c r="D71" s="47"/>
      <c r="E71" s="36" t="s">
        <v>80</v>
      </c>
      <c r="F71" s="42">
        <f>F72</f>
        <v>27789.100000000002</v>
      </c>
      <c r="G71" s="42">
        <f>G72</f>
        <v>20160.5</v>
      </c>
      <c r="H71" s="42">
        <f t="shared" ref="H71:I72" si="8">H72</f>
        <v>26967.5</v>
      </c>
      <c r="I71" s="42">
        <f t="shared" si="8"/>
        <v>20160.5</v>
      </c>
      <c r="J71" s="42">
        <f t="shared" si="2"/>
        <v>97.043445091780583</v>
      </c>
      <c r="K71" s="42">
        <f t="shared" si="2"/>
        <v>100</v>
      </c>
    </row>
    <row r="72" spans="1:11" s="46" customFormat="1" ht="22.5" hidden="1" x14ac:dyDescent="0.2">
      <c r="A72" s="47" t="s">
        <v>40</v>
      </c>
      <c r="B72" s="47" t="s">
        <v>6</v>
      </c>
      <c r="C72" s="47" t="s">
        <v>74</v>
      </c>
      <c r="D72" s="47" t="s">
        <v>19</v>
      </c>
      <c r="E72" s="36" t="s">
        <v>29</v>
      </c>
      <c r="F72" s="42">
        <f>F73</f>
        <v>27789.100000000002</v>
      </c>
      <c r="G72" s="42">
        <f>G73</f>
        <v>20160.5</v>
      </c>
      <c r="H72" s="42">
        <f t="shared" si="8"/>
        <v>26967.5</v>
      </c>
      <c r="I72" s="42">
        <f t="shared" si="8"/>
        <v>20160.5</v>
      </c>
      <c r="J72" s="42">
        <f t="shared" si="2"/>
        <v>97.043445091780583</v>
      </c>
      <c r="K72" s="42">
        <f t="shared" si="2"/>
        <v>100</v>
      </c>
    </row>
    <row r="73" spans="1:11" s="46" customFormat="1" ht="22.5" hidden="1" x14ac:dyDescent="0.2">
      <c r="A73" s="47" t="s">
        <v>40</v>
      </c>
      <c r="B73" s="47" t="s">
        <v>6</v>
      </c>
      <c r="C73" s="47" t="s">
        <v>74</v>
      </c>
      <c r="D73" s="47" t="s">
        <v>20</v>
      </c>
      <c r="E73" s="36" t="s">
        <v>73</v>
      </c>
      <c r="F73" s="42">
        <f>15958.4+6567.5+5263.2</f>
        <v>27789.100000000002</v>
      </c>
      <c r="G73" s="42">
        <f>15160.5+5000</f>
        <v>20160.5</v>
      </c>
      <c r="H73" s="42">
        <f>5263.2+15958.4+5746-0.1</f>
        <v>26967.5</v>
      </c>
      <c r="I73" s="42">
        <v>20160.5</v>
      </c>
      <c r="J73" s="42">
        <f t="shared" si="2"/>
        <v>97.043445091780583</v>
      </c>
      <c r="K73" s="42">
        <f t="shared" si="2"/>
        <v>100</v>
      </c>
    </row>
    <row r="74" spans="1:11" s="46" customFormat="1" ht="45" hidden="1" x14ac:dyDescent="0.2">
      <c r="A74" s="47" t="s">
        <v>40</v>
      </c>
      <c r="B74" s="47" t="s">
        <v>6</v>
      </c>
      <c r="C74" s="47" t="s">
        <v>89</v>
      </c>
      <c r="D74" s="47"/>
      <c r="E74" s="36" t="s">
        <v>90</v>
      </c>
      <c r="F74" s="42">
        <f>F75</f>
        <v>77263.199999999997</v>
      </c>
      <c r="G74" s="42">
        <f>G75</f>
        <v>0</v>
      </c>
      <c r="H74" s="42">
        <f t="shared" ref="H74:I75" si="9">H75</f>
        <v>77263.199999999997</v>
      </c>
      <c r="I74" s="42">
        <f t="shared" si="9"/>
        <v>0</v>
      </c>
      <c r="J74" s="42">
        <f t="shared" si="2"/>
        <v>100</v>
      </c>
      <c r="K74" s="42">
        <v>0</v>
      </c>
    </row>
    <row r="75" spans="1:11" s="46" customFormat="1" ht="22.5" hidden="1" x14ac:dyDescent="0.2">
      <c r="A75" s="47" t="s">
        <v>40</v>
      </c>
      <c r="B75" s="47" t="s">
        <v>6</v>
      </c>
      <c r="C75" s="47" t="s">
        <v>89</v>
      </c>
      <c r="D75" s="47" t="s">
        <v>19</v>
      </c>
      <c r="E75" s="36" t="s">
        <v>29</v>
      </c>
      <c r="F75" s="42">
        <f>F76</f>
        <v>77263.199999999997</v>
      </c>
      <c r="G75" s="42">
        <f>G76</f>
        <v>0</v>
      </c>
      <c r="H75" s="42">
        <f t="shared" si="9"/>
        <v>77263.199999999997</v>
      </c>
      <c r="I75" s="42">
        <f t="shared" si="9"/>
        <v>0</v>
      </c>
      <c r="J75" s="42">
        <f t="shared" si="2"/>
        <v>100</v>
      </c>
      <c r="K75" s="42">
        <v>0</v>
      </c>
    </row>
    <row r="76" spans="1:11" s="46" customFormat="1" ht="22.5" hidden="1" x14ac:dyDescent="0.2">
      <c r="A76" s="47" t="s">
        <v>40</v>
      </c>
      <c r="B76" s="47" t="s">
        <v>6</v>
      </c>
      <c r="C76" s="47" t="s">
        <v>89</v>
      </c>
      <c r="D76" s="47" t="s">
        <v>20</v>
      </c>
      <c r="E76" s="36" t="s">
        <v>73</v>
      </c>
      <c r="F76" s="42">
        <v>77263.199999999997</v>
      </c>
      <c r="G76" s="42">
        <v>0</v>
      </c>
      <c r="H76" s="42">
        <v>77263.199999999997</v>
      </c>
      <c r="I76" s="42">
        <v>0</v>
      </c>
      <c r="J76" s="42">
        <f t="shared" si="2"/>
        <v>100</v>
      </c>
      <c r="K76" s="42">
        <v>0</v>
      </c>
    </row>
    <row r="77" spans="1:11" s="46" customFormat="1" ht="11.25" hidden="1" x14ac:dyDescent="0.2">
      <c r="A77" s="47" t="s">
        <v>40</v>
      </c>
      <c r="B77" s="47" t="s">
        <v>6</v>
      </c>
      <c r="C77" s="47" t="s">
        <v>14</v>
      </c>
      <c r="D77" s="47"/>
      <c r="E77" s="31" t="s">
        <v>26</v>
      </c>
      <c r="F77" s="42">
        <f>F79+F82+F80</f>
        <v>81087.100000000006</v>
      </c>
      <c r="G77" s="42">
        <f>G79</f>
        <v>10481.700000000001</v>
      </c>
      <c r="H77" s="42">
        <f>H79+H82+H80</f>
        <v>64978.6</v>
      </c>
      <c r="I77" s="42">
        <f>I79</f>
        <v>10481.700000000001</v>
      </c>
      <c r="J77" s="42">
        <f t="shared" si="2"/>
        <v>80.134324695296783</v>
      </c>
      <c r="K77" s="42">
        <f t="shared" si="2"/>
        <v>100</v>
      </c>
    </row>
    <row r="78" spans="1:11" s="46" customFormat="1" ht="22.5" hidden="1" x14ac:dyDescent="0.2">
      <c r="A78" s="47" t="s">
        <v>40</v>
      </c>
      <c r="B78" s="47" t="s">
        <v>6</v>
      </c>
      <c r="C78" s="47" t="s">
        <v>14</v>
      </c>
      <c r="D78" s="47" t="s">
        <v>19</v>
      </c>
      <c r="E78" s="36" t="s">
        <v>29</v>
      </c>
      <c r="F78" s="42">
        <f>F79</f>
        <v>54362.7</v>
      </c>
      <c r="G78" s="42">
        <f>G79</f>
        <v>10481.700000000001</v>
      </c>
      <c r="H78" s="42">
        <f>H79</f>
        <v>45337.599999999999</v>
      </c>
      <c r="I78" s="42">
        <f>I79</f>
        <v>10481.700000000001</v>
      </c>
      <c r="J78" s="42">
        <f t="shared" si="2"/>
        <v>83.398359536961934</v>
      </c>
      <c r="K78" s="42">
        <f t="shared" si="2"/>
        <v>100</v>
      </c>
    </row>
    <row r="79" spans="1:11" s="46" customFormat="1" ht="33.75" hidden="1" x14ac:dyDescent="0.2">
      <c r="A79" s="47" t="s">
        <v>40</v>
      </c>
      <c r="B79" s="47" t="s">
        <v>6</v>
      </c>
      <c r="C79" s="47" t="s">
        <v>14</v>
      </c>
      <c r="D79" s="47" t="s">
        <v>20</v>
      </c>
      <c r="E79" s="36" t="s">
        <v>30</v>
      </c>
      <c r="F79" s="42">
        <f>14221+40141.7</f>
        <v>54362.7</v>
      </c>
      <c r="G79" s="41">
        <v>10481.700000000001</v>
      </c>
      <c r="H79" s="42">
        <f>13448.3+31889.3</f>
        <v>45337.599999999999</v>
      </c>
      <c r="I79" s="41">
        <v>10481.700000000001</v>
      </c>
      <c r="J79" s="42">
        <f t="shared" si="2"/>
        <v>83.398359536961934</v>
      </c>
      <c r="K79" s="42">
        <f t="shared" si="2"/>
        <v>100</v>
      </c>
    </row>
    <row r="80" spans="1:11" s="46" customFormat="1" ht="22.5" hidden="1" x14ac:dyDescent="0.2">
      <c r="A80" s="47" t="s">
        <v>40</v>
      </c>
      <c r="B80" s="47" t="s">
        <v>6</v>
      </c>
      <c r="C80" s="47" t="s">
        <v>14</v>
      </c>
      <c r="D80" s="47">
        <v>600</v>
      </c>
      <c r="E80" s="36" t="s">
        <v>49</v>
      </c>
      <c r="F80" s="42">
        <f>F81</f>
        <v>26038.400000000001</v>
      </c>
      <c r="G80" s="42">
        <f>G81</f>
        <v>0</v>
      </c>
      <c r="H80" s="42">
        <f>H81</f>
        <v>19641</v>
      </c>
      <c r="I80" s="42">
        <f>I81</f>
        <v>0</v>
      </c>
      <c r="J80" s="42">
        <f t="shared" si="2"/>
        <v>75.430902052353446</v>
      </c>
      <c r="K80" s="42">
        <v>0</v>
      </c>
    </row>
    <row r="81" spans="1:11" s="46" customFormat="1" ht="11.25" hidden="1" x14ac:dyDescent="0.2">
      <c r="A81" s="47" t="s">
        <v>40</v>
      </c>
      <c r="B81" s="47" t="s">
        <v>6</v>
      </c>
      <c r="C81" s="47" t="s">
        <v>14</v>
      </c>
      <c r="D81" s="47">
        <v>610</v>
      </c>
      <c r="E81" s="36" t="s">
        <v>62</v>
      </c>
      <c r="F81" s="42">
        <v>26038.400000000001</v>
      </c>
      <c r="G81" s="42">
        <v>0</v>
      </c>
      <c r="H81" s="42">
        <v>19641</v>
      </c>
      <c r="I81" s="42">
        <v>0</v>
      </c>
      <c r="J81" s="42">
        <f t="shared" si="2"/>
        <v>75.430902052353446</v>
      </c>
      <c r="K81" s="42">
        <v>0</v>
      </c>
    </row>
    <row r="82" spans="1:11" s="46" customFormat="1" ht="11.25" hidden="1" x14ac:dyDescent="0.2">
      <c r="A82" s="47" t="s">
        <v>40</v>
      </c>
      <c r="B82" s="47" t="s">
        <v>6</v>
      </c>
      <c r="C82" s="47" t="s">
        <v>14</v>
      </c>
      <c r="D82" s="47" t="s">
        <v>21</v>
      </c>
      <c r="E82" s="31" t="s">
        <v>31</v>
      </c>
      <c r="F82" s="42">
        <f>F84+F85+F83</f>
        <v>686</v>
      </c>
      <c r="G82" s="42">
        <f>G84+G85</f>
        <v>0</v>
      </c>
      <c r="H82" s="42">
        <f>H84+H85+H83</f>
        <v>0</v>
      </c>
      <c r="I82" s="42">
        <f>I84+I85</f>
        <v>0</v>
      </c>
      <c r="J82" s="42">
        <f t="shared" si="2"/>
        <v>0</v>
      </c>
      <c r="K82" s="42">
        <v>0</v>
      </c>
    </row>
    <row r="83" spans="1:11" s="46" customFormat="1" ht="31.5" hidden="1" customHeight="1" x14ac:dyDescent="0.2">
      <c r="A83" s="47" t="s">
        <v>40</v>
      </c>
      <c r="B83" s="47" t="s">
        <v>6</v>
      </c>
      <c r="C83" s="47" t="s">
        <v>14</v>
      </c>
      <c r="D83" s="47">
        <v>810</v>
      </c>
      <c r="E83" s="39" t="s">
        <v>60</v>
      </c>
      <c r="F83" s="42">
        <v>0</v>
      </c>
      <c r="G83" s="42">
        <v>0</v>
      </c>
      <c r="H83" s="42">
        <v>0</v>
      </c>
      <c r="I83" s="42">
        <v>0</v>
      </c>
      <c r="J83" s="42" t="e">
        <f t="shared" si="2"/>
        <v>#DIV/0!</v>
      </c>
      <c r="K83" s="42" t="e">
        <f t="shared" si="2"/>
        <v>#DIV/0!</v>
      </c>
    </row>
    <row r="84" spans="1:11" s="46" customFormat="1" ht="11.25" hidden="1" x14ac:dyDescent="0.2">
      <c r="A84" s="47" t="s">
        <v>40</v>
      </c>
      <c r="B84" s="47" t="s">
        <v>6</v>
      </c>
      <c r="C84" s="47" t="s">
        <v>14</v>
      </c>
      <c r="D84" s="47">
        <v>830</v>
      </c>
      <c r="E84" s="31" t="s">
        <v>76</v>
      </c>
      <c r="F84" s="42">
        <f>800-114</f>
        <v>686</v>
      </c>
      <c r="G84" s="42">
        <v>0</v>
      </c>
      <c r="H84" s="42">
        <v>0</v>
      </c>
      <c r="I84" s="42">
        <v>0</v>
      </c>
      <c r="J84" s="42">
        <f t="shared" si="2"/>
        <v>0</v>
      </c>
      <c r="K84" s="42">
        <v>0</v>
      </c>
    </row>
    <row r="85" spans="1:11" s="46" customFormat="1" ht="12.75" hidden="1" customHeight="1" x14ac:dyDescent="0.2">
      <c r="A85" s="47" t="s">
        <v>40</v>
      </c>
      <c r="B85" s="47" t="s">
        <v>6</v>
      </c>
      <c r="C85" s="47" t="s">
        <v>14</v>
      </c>
      <c r="D85" s="47" t="s">
        <v>22</v>
      </c>
      <c r="E85" s="31" t="s">
        <v>32</v>
      </c>
      <c r="F85" s="42">
        <v>0</v>
      </c>
      <c r="G85" s="42">
        <v>0</v>
      </c>
      <c r="H85" s="42">
        <v>0</v>
      </c>
      <c r="I85" s="42">
        <v>0</v>
      </c>
      <c r="J85" s="42" t="e">
        <f t="shared" si="2"/>
        <v>#DIV/0!</v>
      </c>
      <c r="K85" s="42" t="e">
        <f t="shared" si="2"/>
        <v>#DIV/0!</v>
      </c>
    </row>
    <row r="86" spans="1:11" s="46" customFormat="1" ht="11.25" x14ac:dyDescent="0.2">
      <c r="A86" s="47" t="s">
        <v>41</v>
      </c>
      <c r="B86" s="47"/>
      <c r="C86" s="44"/>
      <c r="D86" s="47"/>
      <c r="E86" s="29" t="s">
        <v>52</v>
      </c>
      <c r="F86" s="45">
        <f>F91+F87</f>
        <v>949.5</v>
      </c>
      <c r="G86" s="45" t="s">
        <v>39</v>
      </c>
      <c r="H86" s="45">
        <f>H91+H87</f>
        <v>586.70000000000005</v>
      </c>
      <c r="I86" s="45" t="s">
        <v>39</v>
      </c>
      <c r="J86" s="45">
        <f t="shared" si="2"/>
        <v>61.790416008425495</v>
      </c>
      <c r="K86" s="45">
        <v>0</v>
      </c>
    </row>
    <row r="87" spans="1:11" s="46" customFormat="1" ht="22.5" x14ac:dyDescent="0.2">
      <c r="A87" s="47" t="s">
        <v>41</v>
      </c>
      <c r="B87" s="48" t="s">
        <v>40</v>
      </c>
      <c r="C87" s="44"/>
      <c r="D87" s="47"/>
      <c r="E87" s="57" t="s">
        <v>84</v>
      </c>
      <c r="F87" s="42">
        <v>449.5</v>
      </c>
      <c r="G87" s="42">
        <f t="shared" ref="F87:I89" si="10">G88</f>
        <v>0</v>
      </c>
      <c r="H87" s="42">
        <v>100.5</v>
      </c>
      <c r="I87" s="42">
        <f t="shared" si="10"/>
        <v>0</v>
      </c>
      <c r="J87" s="42">
        <f t="shared" si="2"/>
        <v>22.35817575083426</v>
      </c>
      <c r="K87" s="42">
        <v>0</v>
      </c>
    </row>
    <row r="88" spans="1:11" s="46" customFormat="1" ht="11.25" hidden="1" x14ac:dyDescent="0.2">
      <c r="A88" s="47" t="s">
        <v>41</v>
      </c>
      <c r="B88" s="48" t="s">
        <v>40</v>
      </c>
      <c r="C88" s="47" t="s">
        <v>14</v>
      </c>
      <c r="D88" s="47"/>
      <c r="E88" s="33" t="s">
        <v>26</v>
      </c>
      <c r="F88" s="42">
        <f t="shared" si="10"/>
        <v>459.59999999999997</v>
      </c>
      <c r="G88" s="42">
        <f t="shared" si="10"/>
        <v>0</v>
      </c>
      <c r="H88" s="42">
        <f t="shared" si="10"/>
        <v>204.1</v>
      </c>
      <c r="I88" s="42">
        <f t="shared" si="10"/>
        <v>0</v>
      </c>
      <c r="J88" s="42">
        <f t="shared" si="2"/>
        <v>44.408181026979989</v>
      </c>
      <c r="K88" s="42">
        <v>0</v>
      </c>
    </row>
    <row r="89" spans="1:11" s="46" customFormat="1" ht="22.5" hidden="1" x14ac:dyDescent="0.2">
      <c r="A89" s="47" t="s">
        <v>41</v>
      </c>
      <c r="B89" s="48" t="s">
        <v>40</v>
      </c>
      <c r="C89" s="47" t="s">
        <v>14</v>
      </c>
      <c r="D89" s="47" t="s">
        <v>19</v>
      </c>
      <c r="E89" s="57" t="s">
        <v>29</v>
      </c>
      <c r="F89" s="42">
        <f t="shared" si="10"/>
        <v>459.59999999999997</v>
      </c>
      <c r="G89" s="42">
        <f t="shared" si="10"/>
        <v>0</v>
      </c>
      <c r="H89" s="42">
        <f t="shared" si="10"/>
        <v>204.1</v>
      </c>
      <c r="I89" s="42">
        <f t="shared" si="10"/>
        <v>0</v>
      </c>
      <c r="J89" s="42">
        <f t="shared" si="2"/>
        <v>44.408181026979989</v>
      </c>
      <c r="K89" s="42">
        <v>0</v>
      </c>
    </row>
    <row r="90" spans="1:11" s="46" customFormat="1" ht="33.75" hidden="1" x14ac:dyDescent="0.2">
      <c r="A90" s="47" t="s">
        <v>41</v>
      </c>
      <c r="B90" s="48" t="s">
        <v>40</v>
      </c>
      <c r="C90" s="47" t="s">
        <v>14</v>
      </c>
      <c r="D90" s="47" t="s">
        <v>20</v>
      </c>
      <c r="E90" s="57" t="s">
        <v>30</v>
      </c>
      <c r="F90" s="42">
        <f>420.9+38.7</f>
        <v>459.59999999999997</v>
      </c>
      <c r="G90" s="42">
        <v>0</v>
      </c>
      <c r="H90" s="42">
        <v>204.1</v>
      </c>
      <c r="I90" s="42">
        <v>0</v>
      </c>
      <c r="J90" s="42">
        <f t="shared" si="2"/>
        <v>44.408181026979989</v>
      </c>
      <c r="K90" s="42">
        <v>0</v>
      </c>
    </row>
    <row r="91" spans="1:11" s="46" customFormat="1" ht="11.25" x14ac:dyDescent="0.2">
      <c r="A91" s="47" t="s">
        <v>41</v>
      </c>
      <c r="B91" s="47" t="s">
        <v>41</v>
      </c>
      <c r="C91" s="47"/>
      <c r="D91" s="47"/>
      <c r="E91" s="33" t="s">
        <v>61</v>
      </c>
      <c r="F91" s="42">
        <v>500</v>
      </c>
      <c r="G91" s="42" t="s">
        <v>39</v>
      </c>
      <c r="H91" s="42">
        <v>486.2</v>
      </c>
      <c r="I91" s="42" t="s">
        <v>39</v>
      </c>
      <c r="J91" s="42">
        <f t="shared" ref="J91:K125" si="11">H91/F91*100</f>
        <v>97.24</v>
      </c>
      <c r="K91" s="42">
        <v>0</v>
      </c>
    </row>
    <row r="92" spans="1:11" s="46" customFormat="1" ht="33.75" hidden="1" x14ac:dyDescent="0.2">
      <c r="A92" s="47" t="s">
        <v>41</v>
      </c>
      <c r="B92" s="47" t="s">
        <v>41</v>
      </c>
      <c r="C92" s="47" t="s">
        <v>91</v>
      </c>
      <c r="D92" s="47"/>
      <c r="E92" s="32" t="s">
        <v>92</v>
      </c>
      <c r="F92" s="42">
        <f>F94</f>
        <v>310</v>
      </c>
      <c r="G92" s="42" t="s">
        <v>39</v>
      </c>
      <c r="H92" s="42">
        <f>H94</f>
        <v>223.2</v>
      </c>
      <c r="I92" s="42" t="s">
        <v>39</v>
      </c>
      <c r="J92" s="42">
        <f t="shared" si="11"/>
        <v>72</v>
      </c>
      <c r="K92" s="42">
        <v>0</v>
      </c>
    </row>
    <row r="93" spans="1:11" s="46" customFormat="1" ht="11.25" hidden="1" x14ac:dyDescent="0.2">
      <c r="A93" s="47" t="s">
        <v>41</v>
      </c>
      <c r="B93" s="47" t="s">
        <v>41</v>
      </c>
      <c r="C93" s="47" t="s">
        <v>93</v>
      </c>
      <c r="D93" s="47"/>
      <c r="E93" s="40" t="s">
        <v>69</v>
      </c>
      <c r="F93" s="42">
        <f>F95</f>
        <v>310</v>
      </c>
      <c r="G93" s="42" t="s">
        <v>39</v>
      </c>
      <c r="H93" s="42">
        <f>H95</f>
        <v>223.2</v>
      </c>
      <c r="I93" s="42" t="s">
        <v>39</v>
      </c>
      <c r="J93" s="42">
        <f t="shared" si="11"/>
        <v>72</v>
      </c>
      <c r="K93" s="42">
        <v>0</v>
      </c>
    </row>
    <row r="94" spans="1:11" s="46" customFormat="1" ht="22.5" hidden="1" x14ac:dyDescent="0.2">
      <c r="A94" s="47" t="s">
        <v>41</v>
      </c>
      <c r="B94" s="47" t="s">
        <v>41</v>
      </c>
      <c r="C94" s="47" t="s">
        <v>93</v>
      </c>
      <c r="D94" s="47" t="s">
        <v>19</v>
      </c>
      <c r="E94" s="36" t="s">
        <v>29</v>
      </c>
      <c r="F94" s="42">
        <f>F95</f>
        <v>310</v>
      </c>
      <c r="G94" s="42" t="s">
        <v>39</v>
      </c>
      <c r="H94" s="42">
        <f>H95</f>
        <v>223.2</v>
      </c>
      <c r="I94" s="42" t="s">
        <v>39</v>
      </c>
      <c r="J94" s="42">
        <f t="shared" si="11"/>
        <v>72</v>
      </c>
      <c r="K94" s="42">
        <v>0</v>
      </c>
    </row>
    <row r="95" spans="1:11" s="46" customFormat="1" ht="33.75" hidden="1" x14ac:dyDescent="0.2">
      <c r="A95" s="47" t="s">
        <v>41</v>
      </c>
      <c r="B95" s="47" t="s">
        <v>41</v>
      </c>
      <c r="C95" s="47" t="s">
        <v>93</v>
      </c>
      <c r="D95" s="47" t="s">
        <v>20</v>
      </c>
      <c r="E95" s="36" t="s">
        <v>30</v>
      </c>
      <c r="F95" s="42">
        <v>310</v>
      </c>
      <c r="G95" s="42" t="s">
        <v>39</v>
      </c>
      <c r="H95" s="42">
        <v>223.2</v>
      </c>
      <c r="I95" s="42" t="s">
        <v>39</v>
      </c>
      <c r="J95" s="42">
        <f t="shared" si="11"/>
        <v>72</v>
      </c>
      <c r="K95" s="42">
        <v>0</v>
      </c>
    </row>
    <row r="96" spans="1:11" s="46" customFormat="1" ht="11.25" x14ac:dyDescent="0.2">
      <c r="A96" s="47" t="s">
        <v>42</v>
      </c>
      <c r="B96" s="47"/>
      <c r="C96" s="44"/>
      <c r="D96" s="47"/>
      <c r="E96" s="29" t="s">
        <v>53</v>
      </c>
      <c r="F96" s="45">
        <f>F97</f>
        <v>2332</v>
      </c>
      <c r="G96" s="45" t="s">
        <v>39</v>
      </c>
      <c r="H96" s="45">
        <f>H97</f>
        <v>788.4</v>
      </c>
      <c r="I96" s="45" t="s">
        <v>39</v>
      </c>
      <c r="J96" s="45">
        <f t="shared" si="11"/>
        <v>33.807890222984561</v>
      </c>
      <c r="K96" s="45">
        <v>0</v>
      </c>
    </row>
    <row r="97" spans="1:11" s="46" customFormat="1" ht="11.25" x14ac:dyDescent="0.2">
      <c r="A97" s="47" t="s">
        <v>42</v>
      </c>
      <c r="B97" s="47" t="s">
        <v>9</v>
      </c>
      <c r="C97" s="47"/>
      <c r="D97" s="47"/>
      <c r="E97" s="33" t="s">
        <v>54</v>
      </c>
      <c r="F97" s="42">
        <v>2332</v>
      </c>
      <c r="G97" s="42" t="s">
        <v>39</v>
      </c>
      <c r="H97" s="42">
        <v>788.4</v>
      </c>
      <c r="I97" s="42" t="s">
        <v>39</v>
      </c>
      <c r="J97" s="42">
        <f t="shared" si="11"/>
        <v>33.807890222984561</v>
      </c>
      <c r="K97" s="42">
        <v>0</v>
      </c>
    </row>
    <row r="98" spans="1:11" s="46" customFormat="1" ht="33.75" hidden="1" x14ac:dyDescent="0.2">
      <c r="A98" s="47" t="s">
        <v>42</v>
      </c>
      <c r="B98" s="47" t="s">
        <v>9</v>
      </c>
      <c r="C98" s="47" t="s">
        <v>91</v>
      </c>
      <c r="D98" s="47"/>
      <c r="E98" s="32" t="s">
        <v>92</v>
      </c>
      <c r="F98" s="42">
        <f>F99</f>
        <v>2070</v>
      </c>
      <c r="G98" s="42" t="s">
        <v>39</v>
      </c>
      <c r="H98" s="42">
        <f>H99</f>
        <v>1489.4</v>
      </c>
      <c r="I98" s="42" t="s">
        <v>39</v>
      </c>
      <c r="J98" s="42">
        <f t="shared" si="11"/>
        <v>71.951690821256037</v>
      </c>
      <c r="K98" s="42">
        <v>0</v>
      </c>
    </row>
    <row r="99" spans="1:11" s="46" customFormat="1" ht="33.75" hidden="1" x14ac:dyDescent="0.2">
      <c r="A99" s="47" t="s">
        <v>42</v>
      </c>
      <c r="B99" s="47" t="s">
        <v>9</v>
      </c>
      <c r="C99" s="47" t="s">
        <v>94</v>
      </c>
      <c r="D99" s="47"/>
      <c r="E99" s="40" t="s">
        <v>71</v>
      </c>
      <c r="F99" s="42">
        <f>F101+F102</f>
        <v>2070</v>
      </c>
      <c r="G99" s="42" t="s">
        <v>39</v>
      </c>
      <c r="H99" s="42">
        <f>H101+H102</f>
        <v>1489.4</v>
      </c>
      <c r="I99" s="42" t="s">
        <v>39</v>
      </c>
      <c r="J99" s="42">
        <f t="shared" si="11"/>
        <v>71.951690821256037</v>
      </c>
      <c r="K99" s="42">
        <v>0</v>
      </c>
    </row>
    <row r="100" spans="1:11" s="46" customFormat="1" ht="22.5" hidden="1" x14ac:dyDescent="0.2">
      <c r="A100" s="47" t="s">
        <v>42</v>
      </c>
      <c r="B100" s="47" t="s">
        <v>9</v>
      </c>
      <c r="C100" s="47" t="s">
        <v>94</v>
      </c>
      <c r="D100" s="47" t="s">
        <v>19</v>
      </c>
      <c r="E100" s="36" t="s">
        <v>29</v>
      </c>
      <c r="F100" s="42">
        <f>F101</f>
        <v>2070</v>
      </c>
      <c r="G100" s="42" t="s">
        <v>39</v>
      </c>
      <c r="H100" s="42">
        <f>H101</f>
        <v>1489.4</v>
      </c>
      <c r="I100" s="42" t="s">
        <v>39</v>
      </c>
      <c r="J100" s="42">
        <f t="shared" si="11"/>
        <v>71.951690821256037</v>
      </c>
      <c r="K100" s="42">
        <v>0</v>
      </c>
    </row>
    <row r="101" spans="1:11" s="46" customFormat="1" ht="33.75" hidden="1" x14ac:dyDescent="0.2">
      <c r="A101" s="47" t="s">
        <v>42</v>
      </c>
      <c r="B101" s="47" t="s">
        <v>9</v>
      </c>
      <c r="C101" s="47" t="s">
        <v>94</v>
      </c>
      <c r="D101" s="47" t="s">
        <v>20</v>
      </c>
      <c r="E101" s="36" t="s">
        <v>30</v>
      </c>
      <c r="F101" s="42">
        <f>2070</f>
        <v>2070</v>
      </c>
      <c r="G101" s="42" t="s">
        <v>39</v>
      </c>
      <c r="H101" s="42">
        <v>1489.4</v>
      </c>
      <c r="I101" s="42" t="s">
        <v>39</v>
      </c>
      <c r="J101" s="42">
        <f t="shared" si="11"/>
        <v>71.951690821256037</v>
      </c>
      <c r="K101" s="42">
        <v>0</v>
      </c>
    </row>
    <row r="102" spans="1:11" s="46" customFormat="1" ht="21" hidden="1" customHeight="1" x14ac:dyDescent="0.2">
      <c r="A102" s="47" t="s">
        <v>42</v>
      </c>
      <c r="B102" s="47" t="s">
        <v>9</v>
      </c>
      <c r="C102" s="47" t="s">
        <v>70</v>
      </c>
      <c r="D102" s="47">
        <v>600</v>
      </c>
      <c r="E102" s="36" t="s">
        <v>49</v>
      </c>
      <c r="F102" s="42">
        <f>F103</f>
        <v>0</v>
      </c>
      <c r="G102" s="42">
        <f>G103</f>
        <v>0</v>
      </c>
      <c r="H102" s="42">
        <f>H103</f>
        <v>0</v>
      </c>
      <c r="I102" s="42">
        <f>I103</f>
        <v>0</v>
      </c>
      <c r="J102" s="42" t="e">
        <f t="shared" si="11"/>
        <v>#DIV/0!</v>
      </c>
      <c r="K102" s="42" t="e">
        <f t="shared" si="11"/>
        <v>#DIV/0!</v>
      </c>
    </row>
    <row r="103" spans="1:11" s="46" customFormat="1" ht="12.75" hidden="1" customHeight="1" x14ac:dyDescent="0.2">
      <c r="A103" s="47" t="s">
        <v>42</v>
      </c>
      <c r="B103" s="47" t="s">
        <v>9</v>
      </c>
      <c r="C103" s="47" t="s">
        <v>70</v>
      </c>
      <c r="D103" s="47">
        <v>610</v>
      </c>
      <c r="E103" s="36" t="s">
        <v>62</v>
      </c>
      <c r="F103" s="42">
        <v>0</v>
      </c>
      <c r="G103" s="42">
        <v>0</v>
      </c>
      <c r="H103" s="42">
        <v>0</v>
      </c>
      <c r="I103" s="42">
        <v>0</v>
      </c>
      <c r="J103" s="42" t="e">
        <f t="shared" si="11"/>
        <v>#DIV/0!</v>
      </c>
      <c r="K103" s="42" t="e">
        <f t="shared" si="11"/>
        <v>#DIV/0!</v>
      </c>
    </row>
    <row r="104" spans="1:11" s="46" customFormat="1" ht="11.25" x14ac:dyDescent="0.2">
      <c r="A104" s="47">
        <v>10</v>
      </c>
      <c r="B104" s="47"/>
      <c r="C104" s="47"/>
      <c r="D104" s="47"/>
      <c r="E104" s="29" t="s">
        <v>55</v>
      </c>
      <c r="F104" s="45">
        <f>F105</f>
        <v>743.8</v>
      </c>
      <c r="G104" s="42">
        <v>0</v>
      </c>
      <c r="H104" s="45">
        <f>H105</f>
        <v>452.2</v>
      </c>
      <c r="I104" s="42">
        <v>0</v>
      </c>
      <c r="J104" s="45">
        <f t="shared" si="11"/>
        <v>60.795912879806401</v>
      </c>
      <c r="K104" s="42">
        <v>0</v>
      </c>
    </row>
    <row r="105" spans="1:11" s="46" customFormat="1" ht="11.25" x14ac:dyDescent="0.2">
      <c r="A105" s="47">
        <v>10</v>
      </c>
      <c r="B105" s="47" t="s">
        <v>4</v>
      </c>
      <c r="C105" s="47"/>
      <c r="D105" s="47"/>
      <c r="E105" s="57" t="s">
        <v>66</v>
      </c>
      <c r="F105" s="42">
        <v>743.8</v>
      </c>
      <c r="G105" s="42">
        <v>0</v>
      </c>
      <c r="H105" s="42">
        <v>452.2</v>
      </c>
      <c r="I105" s="42">
        <v>0</v>
      </c>
      <c r="J105" s="42">
        <f t="shared" si="11"/>
        <v>60.795912879806401</v>
      </c>
      <c r="K105" s="42">
        <v>0</v>
      </c>
    </row>
    <row r="106" spans="1:11" s="46" customFormat="1" ht="11.25" hidden="1" x14ac:dyDescent="0.2">
      <c r="A106" s="47">
        <v>10</v>
      </c>
      <c r="B106" s="47" t="s">
        <v>4</v>
      </c>
      <c r="C106" s="47" t="s">
        <v>14</v>
      </c>
      <c r="D106" s="47"/>
      <c r="E106" s="36" t="s">
        <v>26</v>
      </c>
      <c r="F106" s="42">
        <f>F107</f>
        <v>390.4</v>
      </c>
      <c r="G106" s="42">
        <v>0</v>
      </c>
      <c r="H106" s="42">
        <f>H107</f>
        <v>390.4</v>
      </c>
      <c r="I106" s="42">
        <v>0</v>
      </c>
      <c r="J106" s="42">
        <f t="shared" si="11"/>
        <v>100</v>
      </c>
      <c r="K106" s="42">
        <v>0</v>
      </c>
    </row>
    <row r="107" spans="1:11" s="46" customFormat="1" ht="11.25" hidden="1" x14ac:dyDescent="0.2">
      <c r="A107" s="47">
        <v>10</v>
      </c>
      <c r="B107" s="47" t="s">
        <v>4</v>
      </c>
      <c r="C107" s="47" t="s">
        <v>14</v>
      </c>
      <c r="D107" s="47">
        <v>300</v>
      </c>
      <c r="E107" s="36" t="s">
        <v>67</v>
      </c>
      <c r="F107" s="42">
        <f>F108</f>
        <v>390.4</v>
      </c>
      <c r="G107" s="42">
        <v>0</v>
      </c>
      <c r="H107" s="42">
        <f>H108</f>
        <v>390.4</v>
      </c>
      <c r="I107" s="42">
        <v>0</v>
      </c>
      <c r="J107" s="42">
        <f t="shared" si="11"/>
        <v>100</v>
      </c>
      <c r="K107" s="42">
        <v>0</v>
      </c>
    </row>
    <row r="108" spans="1:11" s="46" customFormat="1" ht="22.5" hidden="1" x14ac:dyDescent="0.2">
      <c r="A108" s="47">
        <v>10</v>
      </c>
      <c r="B108" s="47" t="s">
        <v>4</v>
      </c>
      <c r="C108" s="47" t="s">
        <v>14</v>
      </c>
      <c r="D108" s="47">
        <v>320</v>
      </c>
      <c r="E108" s="36" t="s">
        <v>68</v>
      </c>
      <c r="F108" s="42">
        <v>390.4</v>
      </c>
      <c r="G108" s="42">
        <v>0</v>
      </c>
      <c r="H108" s="42">
        <v>390.4</v>
      </c>
      <c r="I108" s="42">
        <v>0</v>
      </c>
      <c r="J108" s="42">
        <f t="shared" si="11"/>
        <v>100</v>
      </c>
      <c r="K108" s="42">
        <v>0</v>
      </c>
    </row>
    <row r="109" spans="1:11" s="46" customFormat="1" ht="11.25" x14ac:dyDescent="0.2">
      <c r="A109" s="47" t="s">
        <v>43</v>
      </c>
      <c r="B109" s="47"/>
      <c r="C109" s="44"/>
      <c r="D109" s="47"/>
      <c r="E109" s="29" t="s">
        <v>56</v>
      </c>
      <c r="F109" s="45">
        <f>F110</f>
        <v>2950</v>
      </c>
      <c r="G109" s="45" t="s">
        <v>39</v>
      </c>
      <c r="H109" s="45">
        <f>H110</f>
        <v>1672.5</v>
      </c>
      <c r="I109" s="45" t="s">
        <v>39</v>
      </c>
      <c r="J109" s="45">
        <f t="shared" si="11"/>
        <v>56.694915254237287</v>
      </c>
      <c r="K109" s="45">
        <v>0</v>
      </c>
    </row>
    <row r="110" spans="1:11" s="46" customFormat="1" ht="11.25" x14ac:dyDescent="0.2">
      <c r="A110" s="47" t="s">
        <v>43</v>
      </c>
      <c r="B110" s="47" t="s">
        <v>4</v>
      </c>
      <c r="C110" s="47"/>
      <c r="D110" s="47"/>
      <c r="E110" s="33" t="s">
        <v>57</v>
      </c>
      <c r="F110" s="42">
        <v>2950</v>
      </c>
      <c r="G110" s="42" t="s">
        <v>39</v>
      </c>
      <c r="H110" s="42">
        <v>1672.5</v>
      </c>
      <c r="I110" s="42" t="s">
        <v>39</v>
      </c>
      <c r="J110" s="42">
        <f t="shared" si="11"/>
        <v>56.694915254237287</v>
      </c>
      <c r="K110" s="42">
        <v>0</v>
      </c>
    </row>
    <row r="111" spans="1:11" s="46" customFormat="1" ht="33.75" hidden="1" x14ac:dyDescent="0.2">
      <c r="A111" s="47" t="s">
        <v>43</v>
      </c>
      <c r="B111" s="47" t="s">
        <v>4</v>
      </c>
      <c r="C111" s="47" t="s">
        <v>91</v>
      </c>
      <c r="D111" s="47"/>
      <c r="E111" s="32" t="s">
        <v>92</v>
      </c>
      <c r="F111" s="42">
        <f>F112</f>
        <v>3519</v>
      </c>
      <c r="G111" s="42" t="s">
        <v>39</v>
      </c>
      <c r="H111" s="42">
        <f>H112</f>
        <v>2005.1</v>
      </c>
      <c r="I111" s="42" t="s">
        <v>39</v>
      </c>
      <c r="J111" s="42">
        <f t="shared" si="11"/>
        <v>56.979255470304061</v>
      </c>
      <c r="K111" s="42">
        <v>0</v>
      </c>
    </row>
    <row r="112" spans="1:11" s="46" customFormat="1" ht="33.75" hidden="1" x14ac:dyDescent="0.2">
      <c r="A112" s="47" t="s">
        <v>43</v>
      </c>
      <c r="B112" s="47" t="s">
        <v>4</v>
      </c>
      <c r="C112" s="47" t="s">
        <v>95</v>
      </c>
      <c r="D112" s="47"/>
      <c r="E112" s="40" t="s">
        <v>72</v>
      </c>
      <c r="F112" s="42">
        <f>F116+F119+F117+F113</f>
        <v>3519</v>
      </c>
      <c r="G112" s="42" t="s">
        <v>39</v>
      </c>
      <c r="H112" s="42">
        <f>H116+H119+H117+H113</f>
        <v>2005.1</v>
      </c>
      <c r="I112" s="42" t="s">
        <v>39</v>
      </c>
      <c r="J112" s="42">
        <f t="shared" si="11"/>
        <v>56.979255470304061</v>
      </c>
      <c r="K112" s="42">
        <v>0</v>
      </c>
    </row>
    <row r="113" spans="1:11" s="46" customFormat="1" ht="22.5" hidden="1" x14ac:dyDescent="0.2">
      <c r="A113" s="47" t="s">
        <v>43</v>
      </c>
      <c r="B113" s="47" t="s">
        <v>4</v>
      </c>
      <c r="C113" s="47" t="s">
        <v>95</v>
      </c>
      <c r="D113" s="47" t="s">
        <v>19</v>
      </c>
      <c r="E113" s="36" t="s">
        <v>29</v>
      </c>
      <c r="F113" s="42">
        <f>F114</f>
        <v>2619</v>
      </c>
      <c r="G113" s="42">
        <f>G114</f>
        <v>0</v>
      </c>
      <c r="H113" s="42">
        <f>H114</f>
        <v>1139</v>
      </c>
      <c r="I113" s="42">
        <f>I114</f>
        <v>0</v>
      </c>
      <c r="J113" s="42">
        <f t="shared" si="11"/>
        <v>43.489881634211528</v>
      </c>
      <c r="K113" s="42">
        <v>0</v>
      </c>
    </row>
    <row r="114" spans="1:11" s="46" customFormat="1" ht="33.75" hidden="1" x14ac:dyDescent="0.2">
      <c r="A114" s="47" t="s">
        <v>43</v>
      </c>
      <c r="B114" s="47" t="s">
        <v>4</v>
      </c>
      <c r="C114" s="47" t="s">
        <v>95</v>
      </c>
      <c r="D114" s="47" t="s">
        <v>20</v>
      </c>
      <c r="E114" s="36" t="s">
        <v>30</v>
      </c>
      <c r="F114" s="42">
        <f>2739-120</f>
        <v>2619</v>
      </c>
      <c r="G114" s="42">
        <v>0</v>
      </c>
      <c r="H114" s="42">
        <v>1139</v>
      </c>
      <c r="I114" s="42">
        <v>0</v>
      </c>
      <c r="J114" s="42">
        <f t="shared" si="11"/>
        <v>43.489881634211528</v>
      </c>
      <c r="K114" s="42">
        <v>0</v>
      </c>
    </row>
    <row r="115" spans="1:11" s="46" customFormat="1" ht="21" hidden="1" customHeight="1" x14ac:dyDescent="0.2">
      <c r="A115" s="47" t="s">
        <v>43</v>
      </c>
      <c r="B115" s="47" t="s">
        <v>4</v>
      </c>
      <c r="C115" s="47" t="s">
        <v>95</v>
      </c>
      <c r="D115" s="47">
        <v>600</v>
      </c>
      <c r="E115" s="36" t="s">
        <v>49</v>
      </c>
      <c r="F115" s="42">
        <f>F116+F117</f>
        <v>0</v>
      </c>
      <c r="G115" s="42" t="s">
        <v>39</v>
      </c>
      <c r="H115" s="42">
        <f>H116+H117</f>
        <v>0</v>
      </c>
      <c r="I115" s="42" t="s">
        <v>39</v>
      </c>
      <c r="J115" s="42" t="e">
        <f t="shared" si="11"/>
        <v>#DIV/0!</v>
      </c>
      <c r="K115" s="42" t="e">
        <f t="shared" si="11"/>
        <v>#DIV/0!</v>
      </c>
    </row>
    <row r="116" spans="1:11" s="46" customFormat="1" ht="12.75" hidden="1" customHeight="1" x14ac:dyDescent="0.2">
      <c r="A116" s="47" t="s">
        <v>43</v>
      </c>
      <c r="B116" s="47" t="s">
        <v>4</v>
      </c>
      <c r="C116" s="47" t="s">
        <v>95</v>
      </c>
      <c r="D116" s="47">
        <v>610</v>
      </c>
      <c r="E116" s="36" t="s">
        <v>62</v>
      </c>
      <c r="F116" s="42">
        <v>0</v>
      </c>
      <c r="G116" s="42" t="s">
        <v>39</v>
      </c>
      <c r="H116" s="42">
        <v>0</v>
      </c>
      <c r="I116" s="42" t="s">
        <v>39</v>
      </c>
      <c r="J116" s="42" t="e">
        <f t="shared" si="11"/>
        <v>#DIV/0!</v>
      </c>
      <c r="K116" s="42" t="e">
        <f t="shared" si="11"/>
        <v>#DIV/0!</v>
      </c>
    </row>
    <row r="117" spans="1:11" s="46" customFormat="1" ht="21" hidden="1" customHeight="1" x14ac:dyDescent="0.2">
      <c r="A117" s="47" t="s">
        <v>43</v>
      </c>
      <c r="B117" s="47" t="s">
        <v>4</v>
      </c>
      <c r="C117" s="47" t="s">
        <v>95</v>
      </c>
      <c r="D117" s="47">
        <v>630</v>
      </c>
      <c r="E117" s="39" t="s">
        <v>50</v>
      </c>
      <c r="F117" s="42">
        <v>0</v>
      </c>
      <c r="G117" s="42">
        <v>0</v>
      </c>
      <c r="H117" s="42">
        <v>0</v>
      </c>
      <c r="I117" s="42">
        <v>0</v>
      </c>
      <c r="J117" s="42" t="e">
        <f t="shared" si="11"/>
        <v>#DIV/0!</v>
      </c>
      <c r="K117" s="42" t="e">
        <f t="shared" si="11"/>
        <v>#DIV/0!</v>
      </c>
    </row>
    <row r="118" spans="1:11" s="46" customFormat="1" ht="11.25" hidden="1" x14ac:dyDescent="0.2">
      <c r="A118" s="47" t="s">
        <v>43</v>
      </c>
      <c r="B118" s="47" t="s">
        <v>4</v>
      </c>
      <c r="C118" s="47" t="s">
        <v>95</v>
      </c>
      <c r="D118" s="47" t="s">
        <v>21</v>
      </c>
      <c r="E118" s="31" t="s">
        <v>31</v>
      </c>
      <c r="F118" s="42">
        <f>F119</f>
        <v>900</v>
      </c>
      <c r="G118" s="42" t="s">
        <v>39</v>
      </c>
      <c r="H118" s="42">
        <f>H119</f>
        <v>866.1</v>
      </c>
      <c r="I118" s="42" t="s">
        <v>39</v>
      </c>
      <c r="J118" s="42">
        <f t="shared" si="11"/>
        <v>96.233333333333334</v>
      </c>
      <c r="K118" s="42">
        <v>0</v>
      </c>
    </row>
    <row r="119" spans="1:11" s="46" customFormat="1" ht="45" hidden="1" x14ac:dyDescent="0.2">
      <c r="A119" s="47" t="s">
        <v>43</v>
      </c>
      <c r="B119" s="47" t="s">
        <v>4</v>
      </c>
      <c r="C119" s="47" t="s">
        <v>95</v>
      </c>
      <c r="D119" s="47" t="s">
        <v>47</v>
      </c>
      <c r="E119" s="39" t="s">
        <v>60</v>
      </c>
      <c r="F119" s="54">
        <f>780+120</f>
        <v>900</v>
      </c>
      <c r="G119" s="54" t="s">
        <v>39</v>
      </c>
      <c r="H119" s="54">
        <v>866.1</v>
      </c>
      <c r="I119" s="54" t="s">
        <v>39</v>
      </c>
      <c r="J119" s="54">
        <f t="shared" si="11"/>
        <v>96.233333333333334</v>
      </c>
      <c r="K119" s="54">
        <v>0</v>
      </c>
    </row>
    <row r="120" spans="1:11" s="46" customFormat="1" ht="12.75" hidden="1" customHeight="1" x14ac:dyDescent="0.2">
      <c r="A120" s="33" t="s">
        <v>43</v>
      </c>
      <c r="B120" s="34" t="s">
        <v>4</v>
      </c>
      <c r="C120" s="31" t="s">
        <v>14</v>
      </c>
      <c r="D120" s="34"/>
      <c r="E120" s="31" t="s">
        <v>26</v>
      </c>
      <c r="F120" s="54">
        <f>F121</f>
        <v>0</v>
      </c>
      <c r="G120" s="54">
        <f>G121</f>
        <v>0</v>
      </c>
      <c r="H120" s="54">
        <f t="shared" ref="H120:I121" si="12">H121</f>
        <v>0</v>
      </c>
      <c r="I120" s="54">
        <f t="shared" si="12"/>
        <v>0</v>
      </c>
      <c r="J120" s="54" t="e">
        <f t="shared" si="11"/>
        <v>#DIV/0!</v>
      </c>
      <c r="K120" s="54" t="e">
        <f t="shared" si="11"/>
        <v>#DIV/0!</v>
      </c>
    </row>
    <row r="121" spans="1:11" s="46" customFormat="1" ht="12.75" hidden="1" customHeight="1" x14ac:dyDescent="0.2">
      <c r="A121" s="33" t="s">
        <v>43</v>
      </c>
      <c r="B121" s="34" t="s">
        <v>4</v>
      </c>
      <c r="C121" s="31" t="s">
        <v>14</v>
      </c>
      <c r="D121" s="34" t="s">
        <v>21</v>
      </c>
      <c r="E121" s="31" t="s">
        <v>31</v>
      </c>
      <c r="F121" s="54">
        <f>F122</f>
        <v>0</v>
      </c>
      <c r="G121" s="54">
        <f>G122</f>
        <v>0</v>
      </c>
      <c r="H121" s="54">
        <f t="shared" si="12"/>
        <v>0</v>
      </c>
      <c r="I121" s="54">
        <f t="shared" si="12"/>
        <v>0</v>
      </c>
      <c r="J121" s="54" t="e">
        <f t="shared" si="11"/>
        <v>#DIV/0!</v>
      </c>
      <c r="K121" s="54" t="e">
        <f t="shared" si="11"/>
        <v>#DIV/0!</v>
      </c>
    </row>
    <row r="122" spans="1:11" s="46" customFormat="1" ht="31.5" hidden="1" customHeight="1" x14ac:dyDescent="0.2">
      <c r="A122" s="33" t="s">
        <v>43</v>
      </c>
      <c r="B122" s="34" t="s">
        <v>4</v>
      </c>
      <c r="C122" s="34" t="s">
        <v>14</v>
      </c>
      <c r="D122" s="34" t="s">
        <v>47</v>
      </c>
      <c r="E122" s="39" t="s">
        <v>60</v>
      </c>
      <c r="F122" s="54">
        <v>0</v>
      </c>
      <c r="G122" s="54">
        <v>0</v>
      </c>
      <c r="H122" s="54">
        <v>0</v>
      </c>
      <c r="I122" s="54">
        <v>0</v>
      </c>
      <c r="J122" s="54" t="e">
        <f t="shared" si="11"/>
        <v>#DIV/0!</v>
      </c>
      <c r="K122" s="54" t="e">
        <f t="shared" si="11"/>
        <v>#DIV/0!</v>
      </c>
    </row>
    <row r="123" spans="1:11" s="55" customFormat="1" ht="21" customHeight="1" x14ac:dyDescent="0.2">
      <c r="A123" s="44">
        <v>13</v>
      </c>
      <c r="B123" s="44"/>
      <c r="C123" s="61"/>
      <c r="D123" s="62"/>
      <c r="E123" s="63" t="s">
        <v>97</v>
      </c>
      <c r="F123" s="64">
        <f>F124</f>
        <v>205.3</v>
      </c>
      <c r="G123" s="45" t="s">
        <v>39</v>
      </c>
      <c r="H123" s="64">
        <f>H124</f>
        <v>201</v>
      </c>
      <c r="I123" s="45" t="s">
        <v>39</v>
      </c>
      <c r="J123" s="45">
        <f t="shared" ref="J123:J124" si="13">H123/F123*100</f>
        <v>97.905504140282503</v>
      </c>
      <c r="K123" s="45">
        <v>0</v>
      </c>
    </row>
    <row r="124" spans="1:11" s="46" customFormat="1" ht="23.25" customHeight="1" x14ac:dyDescent="0.2">
      <c r="A124" s="47">
        <v>13</v>
      </c>
      <c r="B124" s="47" t="s">
        <v>4</v>
      </c>
      <c r="C124" s="59"/>
      <c r="D124" s="60"/>
      <c r="E124" s="36" t="s">
        <v>98</v>
      </c>
      <c r="F124" s="54">
        <v>205.3</v>
      </c>
      <c r="G124" s="42" t="s">
        <v>39</v>
      </c>
      <c r="H124" s="54">
        <v>201</v>
      </c>
      <c r="I124" s="42" t="s">
        <v>39</v>
      </c>
      <c r="J124" s="42">
        <f t="shared" si="13"/>
        <v>97.905504140282503</v>
      </c>
      <c r="K124" s="42">
        <v>0</v>
      </c>
    </row>
    <row r="125" spans="1:11" s="46" customFormat="1" ht="11.25" x14ac:dyDescent="0.2">
      <c r="A125" s="65"/>
      <c r="B125" s="66"/>
      <c r="C125" s="66"/>
      <c r="D125" s="67"/>
      <c r="E125" s="29" t="s">
        <v>58</v>
      </c>
      <c r="F125" s="45">
        <f>F10+F43+F48+F58+F69+F86+F96+F104+F109+F123</f>
        <v>489423.1</v>
      </c>
      <c r="G125" s="45">
        <f>G10+G69+G58</f>
        <v>64228.799999999996</v>
      </c>
      <c r="H125" s="45">
        <f>H10+H43+H48+H58+H69+H86+H96+H104+H109+H123</f>
        <v>397180.80000000005</v>
      </c>
      <c r="I125" s="45">
        <f>I10+I69+I58</f>
        <v>60586</v>
      </c>
      <c r="J125" s="45">
        <f>H125/F125*100</f>
        <v>81.152851183362628</v>
      </c>
      <c r="K125" s="45">
        <f t="shared" si="11"/>
        <v>94.328400966544606</v>
      </c>
    </row>
    <row r="127" spans="1:11" x14ac:dyDescent="0.2">
      <c r="F127" s="2">
        <v>489423.1</v>
      </c>
      <c r="G127" s="1">
        <v>64228.800000000003</v>
      </c>
      <c r="H127" s="22">
        <v>397180.8</v>
      </c>
      <c r="I127" s="1">
        <v>60586</v>
      </c>
    </row>
    <row r="128" spans="1:11" x14ac:dyDescent="0.2">
      <c r="F128" s="2">
        <f>F127-F125</f>
        <v>0</v>
      </c>
      <c r="G128" s="2">
        <f t="shared" ref="G128:I128" si="14">G127-G125</f>
        <v>0</v>
      </c>
      <c r="H128" s="2">
        <f t="shared" si="14"/>
        <v>0</v>
      </c>
      <c r="I128" s="2">
        <f t="shared" si="14"/>
        <v>0</v>
      </c>
    </row>
    <row r="135" spans="7:9" x14ac:dyDescent="0.2">
      <c r="G135" s="2"/>
      <c r="H135" s="2"/>
      <c r="I135" s="2"/>
    </row>
  </sheetData>
  <mergeCells count="10">
    <mergeCell ref="A125:D125"/>
    <mergeCell ref="Q1:T1"/>
    <mergeCell ref="M1:P1"/>
    <mergeCell ref="H7:I7"/>
    <mergeCell ref="J7:K7"/>
    <mergeCell ref="H1:K1"/>
    <mergeCell ref="A5:K5"/>
    <mergeCell ref="A7:D7"/>
    <mergeCell ref="E7:E8"/>
    <mergeCell ref="F7:G7"/>
  </mergeCells>
  <pageMargins left="0.74803149606299213" right="0.39370078740157483" top="0.98425196850393704" bottom="0.98425196850393704" header="0.51181102362204722" footer="0.51181102362204722"/>
  <pageSetup paperSize="9" scale="84" fitToHeight="0" orientation="portrait" r:id="rId1"/>
  <headerFooter differentOddEven="1" differentFirst="1">
    <oddHeader>&amp;C3</oddHeader>
    <evenHeader>&amp;C2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2023-02-09T06:13:08Z</cp:lastPrinted>
  <dcterms:created xsi:type="dcterms:W3CDTF">2016-01-13T12:22:26Z</dcterms:created>
  <dcterms:modified xsi:type="dcterms:W3CDTF">2025-03-10T07:42:31Z</dcterms:modified>
</cp:coreProperties>
</file>