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ECON\СМЕТА 2024\Изменения в бюджет\9 декабрь\"/>
    </mc:Choice>
  </mc:AlternateContent>
  <bookViews>
    <workbookView xWindow="0" yWindow="0" windowWidth="28800" windowHeight="13125"/>
  </bookViews>
  <sheets>
    <sheet name="Sheet1" sheetId="1" r:id="rId1"/>
  </sheets>
  <definedNames>
    <definedName name="_xlnm.Print_Titles" localSheetId="0">Sheet1!$13:$15</definedName>
  </definedNames>
  <calcPr calcId="152511"/>
</workbook>
</file>

<file path=xl/calcChain.xml><?xml version="1.0" encoding="utf-8"?>
<calcChain xmlns="http://schemas.openxmlformats.org/spreadsheetml/2006/main">
  <c r="G60" i="1" l="1"/>
  <c r="G92" i="1" l="1"/>
  <c r="G96" i="1"/>
  <c r="H92" i="1" l="1"/>
  <c r="H78" i="1" l="1"/>
  <c r="G78" i="1"/>
  <c r="G50" i="1"/>
  <c r="G25" i="1"/>
  <c r="G21" i="1"/>
  <c r="G24" i="1" l="1"/>
  <c r="G89" i="1" l="1"/>
  <c r="G75" i="1" l="1"/>
  <c r="H140" i="1"/>
  <c r="H139" i="1" s="1"/>
  <c r="H138" i="1" s="1"/>
  <c r="H137" i="1" s="1"/>
  <c r="G140" i="1"/>
  <c r="G139" i="1" s="1"/>
  <c r="G138" i="1" s="1"/>
  <c r="G137" i="1" s="1"/>
  <c r="G102" i="1" l="1"/>
  <c r="G46" i="1" l="1"/>
  <c r="G94" i="1" l="1"/>
  <c r="G47" i="1"/>
  <c r="G44" i="1" l="1"/>
  <c r="G86" i="1" l="1"/>
  <c r="H59" i="1" l="1"/>
  <c r="H58" i="1" s="1"/>
  <c r="H57" i="1" s="1"/>
  <c r="G59" i="1"/>
  <c r="G58" i="1"/>
  <c r="G57" i="1" s="1"/>
  <c r="H88" i="1" l="1"/>
  <c r="G88" i="1"/>
  <c r="G87" i="1" s="1"/>
  <c r="H87" i="1"/>
  <c r="H39" i="1"/>
  <c r="H38" i="1" s="1"/>
  <c r="H37" i="1" s="1"/>
  <c r="G39" i="1"/>
  <c r="G38" i="1" s="1"/>
  <c r="G37" i="1" s="1"/>
  <c r="H101" i="1" l="1"/>
  <c r="H100" i="1" s="1"/>
  <c r="H99" i="1" s="1"/>
  <c r="H98" i="1" s="1"/>
  <c r="G101" i="1"/>
  <c r="G100" i="1" s="1"/>
  <c r="G99" i="1" s="1"/>
  <c r="H20" i="1" l="1"/>
  <c r="H19" i="1" s="1"/>
  <c r="H18" i="1" s="1"/>
  <c r="G20" i="1"/>
  <c r="G19" i="1" s="1"/>
  <c r="G18" i="1" s="1"/>
  <c r="G63" i="1" l="1"/>
  <c r="G26" i="1"/>
  <c r="G131" i="1" l="1"/>
  <c r="G133" i="1" l="1"/>
  <c r="H47" i="1"/>
  <c r="G35" i="1" l="1"/>
  <c r="G34" i="1" s="1"/>
  <c r="G33" i="1" s="1"/>
  <c r="G135" i="1" l="1"/>
  <c r="G130" i="1" s="1"/>
  <c r="G129" i="1" s="1"/>
  <c r="G95" i="1" l="1"/>
  <c r="G30" i="1" l="1"/>
  <c r="H115" i="1" l="1"/>
  <c r="G115" i="1"/>
  <c r="H95" i="1"/>
  <c r="H93" i="1"/>
  <c r="G93" i="1"/>
  <c r="H79" i="1"/>
  <c r="G79" i="1"/>
  <c r="H117" i="1" l="1"/>
  <c r="H114" i="1" s="1"/>
  <c r="H113" i="1" s="1"/>
  <c r="G117" i="1"/>
  <c r="G114" i="1" s="1"/>
  <c r="G113" i="1" s="1"/>
  <c r="G109" i="1"/>
  <c r="G108" i="1" s="1"/>
  <c r="H106" i="1"/>
  <c r="H105" i="1" s="1"/>
  <c r="H104" i="1" s="1"/>
  <c r="G106" i="1"/>
  <c r="G105" i="1" s="1"/>
  <c r="G104" i="1" s="1"/>
  <c r="H85" i="1"/>
  <c r="H84" i="1" s="1"/>
  <c r="G85" i="1"/>
  <c r="G84" i="1" s="1"/>
  <c r="H74" i="1"/>
  <c r="H73" i="1" s="1"/>
  <c r="G74" i="1"/>
  <c r="G73" i="1" s="1"/>
  <c r="G103" i="1" l="1"/>
  <c r="G98" i="1" s="1"/>
  <c r="H125" i="1" l="1"/>
  <c r="H124" i="1" s="1"/>
  <c r="H123" i="1" s="1"/>
  <c r="H122" i="1" s="1"/>
  <c r="G125" i="1"/>
  <c r="G124" i="1" s="1"/>
  <c r="G123" i="1" s="1"/>
  <c r="G122" i="1" s="1"/>
  <c r="H35" i="1" l="1"/>
  <c r="H34" i="1" s="1"/>
  <c r="H33" i="1" s="1"/>
  <c r="H77" i="1" l="1"/>
  <c r="H76" i="1" s="1"/>
  <c r="G77" i="1"/>
  <c r="G76" i="1" s="1"/>
  <c r="H72" i="1" l="1"/>
  <c r="H71" i="1" s="1"/>
  <c r="G72" i="1"/>
  <c r="G71" i="1" s="1"/>
  <c r="H28" i="1"/>
  <c r="H91" i="1" l="1"/>
  <c r="H90" i="1" s="1"/>
  <c r="H83" i="1" s="1"/>
  <c r="H82" i="1" l="1"/>
  <c r="H45" i="1"/>
  <c r="H43" i="1"/>
  <c r="H24" i="1"/>
  <c r="H26" i="1"/>
  <c r="H23" i="1" l="1"/>
  <c r="H42" i="1"/>
  <c r="H41" i="1" s="1"/>
  <c r="G45" i="1"/>
  <c r="G120" i="1" l="1"/>
  <c r="G119" i="1" s="1"/>
  <c r="G112" i="1" l="1"/>
  <c r="G111" i="1" s="1"/>
  <c r="G91" i="1"/>
  <c r="H69" i="1"/>
  <c r="H66" i="1" s="1"/>
  <c r="H65" i="1" s="1"/>
  <c r="G43" i="1"/>
  <c r="G42" i="1" s="1"/>
  <c r="G90" i="1" l="1"/>
  <c r="G83" i="1" s="1"/>
  <c r="G41" i="1"/>
  <c r="G69" i="1"/>
  <c r="G54" i="1" l="1"/>
  <c r="G53" i="1" s="1"/>
  <c r="G52" i="1" s="1"/>
  <c r="G51" i="1" s="1"/>
  <c r="H22" i="1" l="1"/>
  <c r="H17" i="1" s="1"/>
  <c r="H16" i="1" s="1"/>
  <c r="H142" i="1" l="1"/>
  <c r="G23" i="1" l="1"/>
  <c r="G22" i="1" s="1"/>
  <c r="G17" i="1" s="1"/>
  <c r="G82" i="1"/>
  <c r="G66" i="1"/>
  <c r="G65" i="1" s="1"/>
  <c r="G62" i="1"/>
  <c r="G61" i="1" s="1"/>
  <c r="G56" i="1" s="1"/>
  <c r="G128" i="1" l="1"/>
  <c r="G127" i="1" s="1"/>
  <c r="G16" i="1" s="1"/>
  <c r="G142" i="1" l="1"/>
</calcChain>
</file>

<file path=xl/sharedStrings.xml><?xml version="1.0" encoding="utf-8"?>
<sst xmlns="http://schemas.openxmlformats.org/spreadsheetml/2006/main" count="677" uniqueCount="116">
  <si>
    <t>Ведомственная структура расходов бюджета Кировского внутригородского района</t>
  </si>
  <si>
    <t>тыс. рублей</t>
  </si>
  <si>
    <t>1</t>
  </si>
  <si>
    <t>Администрация Кировского внутригородского района городского округа Самара</t>
  </si>
  <si>
    <t>ОБЩЕГОСУДАРСТВЕННЫЕ ВОПРОСЫ</t>
  </si>
  <si>
    <t>Непрограммные направления деятельности</t>
  </si>
  <si>
    <t>Расходы на выплаты персоналу государственных (муниципальных) органов</t>
  </si>
  <si>
    <t>Закупка товаров, работ и услуг для обеспечения государственных (муниципальных)нужд</t>
  </si>
  <si>
    <t>Иные закупки товаров, работ и услуг для обеспечения государственных (муниципальных) нужд</t>
  </si>
  <si>
    <t>Иные бюджетные ассигнования</t>
  </si>
  <si>
    <t>Уплата налогов, сборов и иных платежей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</si>
  <si>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</si>
  <si>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Иные закупки товаров, работ и услуг для обеспечения государственных (муниципальных)нужд</t>
  </si>
  <si>
    <t>Другие общегосударственные вопросы</t>
  </si>
  <si>
    <t>Закупка товаров, работ и услуг для обеспечения государственных (муниципальных) нужд</t>
  </si>
  <si>
    <t>НАЦИОНАЛЬНАЯ ОБОРОНА</t>
  </si>
  <si>
    <t>Мобилизационная подготовка экономики</t>
  </si>
  <si>
    <t>НАЦИОНАЛЬНАЯ БЕЗОПАСНОСТЬ И ПРАВООХРАНИТЕЛЬНАЯ ДЕЯТЕЛЬНОСТЬ</t>
  </si>
  <si>
    <t>Другие вопросы в области национальной безопасности и правоохранительной деятельности</t>
  </si>
  <si>
    <t>2</t>
  </si>
  <si>
    <t>937</t>
  </si>
  <si>
    <t>937</t>
  </si>
  <si>
    <t>Коды классификации расходов бюджета</t>
  </si>
  <si>
    <t>раздел</t>
  </si>
  <si>
    <t>3</t>
  </si>
  <si>
    <t>01</t>
  </si>
  <si>
    <t>02</t>
  </si>
  <si>
    <t>03</t>
  </si>
  <si>
    <t>подраздел</t>
  </si>
  <si>
    <t>4</t>
  </si>
  <si>
    <t>04</t>
  </si>
  <si>
    <t>13</t>
  </si>
  <si>
    <t>09</t>
  </si>
  <si>
    <t>14</t>
  </si>
  <si>
    <t>целевая статья</t>
  </si>
  <si>
    <t>5</t>
  </si>
  <si>
    <t>9900000000</t>
  </si>
  <si>
    <t>6</t>
  </si>
  <si>
    <t>100</t>
  </si>
  <si>
    <t>120</t>
  </si>
  <si>
    <t>200</t>
  </si>
  <si>
    <t>240</t>
  </si>
  <si>
    <t>800</t>
  </si>
  <si>
    <t>850</t>
  </si>
  <si>
    <t>Сумма</t>
  </si>
  <si>
    <t>Всего</t>
  </si>
  <si>
    <t>7</t>
  </si>
  <si>
    <t>8</t>
  </si>
  <si>
    <t>0,0</t>
  </si>
  <si>
    <t>Предоставление субсидий бюджетным, автономным учреждениям и иным некоммерческим организациям</t>
  </si>
  <si>
    <t>Субсидии некоммерческим организациям (за исключением государственных (муниципальных) учреждений)</t>
  </si>
  <si>
    <t>Благоустройство</t>
  </si>
  <si>
    <t>ОБРАЗОВАНИЕ</t>
  </si>
  <si>
    <t>КУЛЬТУРА, КИНЕМАТОГРАФИЯ</t>
  </si>
  <si>
    <t>Другие вопросы в области культуры, кинематографии</t>
  </si>
  <si>
    <t>СОЦИАЛЬНАЯ ПОЛИТИКА</t>
  </si>
  <si>
    <t>ФИЗИЧЕСКАЯ КУЛЬТУРА И СПОРТ</t>
  </si>
  <si>
    <t>Физическая культура</t>
  </si>
  <si>
    <t>Субсидии юридическим лицам (кроме некоммерческих организаций), индивидуальным предпринимателям, физическим лицам -производителям товаров, работ, услуг</t>
  </si>
  <si>
    <t>ИТОГО</t>
  </si>
  <si>
    <t>05</t>
  </si>
  <si>
    <t>07</t>
  </si>
  <si>
    <t>08</t>
  </si>
  <si>
    <t>11</t>
  </si>
  <si>
    <t>вид расходов</t>
  </si>
  <si>
    <t>600</t>
  </si>
  <si>
    <t>630</t>
  </si>
  <si>
    <t>810</t>
  </si>
  <si>
    <t>в том числе средства вышестоящих бюджетов</t>
  </si>
  <si>
    <t>ЖИЛИЩНО-КОММУНАЛЬНОЕ ХОЗЯЙСТВО</t>
  </si>
  <si>
    <t>Код главного распоряди-теля средств бюджета</t>
  </si>
  <si>
    <t xml:space="preserve">внутригородского района городского </t>
  </si>
  <si>
    <t>к Решению Совета депутатов Кировского</t>
  </si>
  <si>
    <t>Наименование главного распорядителя средств бюджета внутригородского района, разделов, подразделов, целевых статей и видов расходов</t>
  </si>
  <si>
    <t>Молодежная политика</t>
  </si>
  <si>
    <t>Субсидии бюджетным учреждениям</t>
  </si>
  <si>
    <t>Социальное обеспечение и иные выплаты населению</t>
  </si>
  <si>
    <t>Социальные выплаты гражданам, кроме публичных нормативных социальных выплат</t>
  </si>
  <si>
    <t>НАЦИОНАЛЬНАЯ ЭКОНОМИКА</t>
  </si>
  <si>
    <t>Дорожное хозяйство (дорожные фонды)</t>
  </si>
  <si>
    <t>880</t>
  </si>
  <si>
    <t>ОБЕСПЕЧЕНИЕ ПРОВЕДЕНИЯ ВЫБОРОВ И РЕФЕРЕНДУМОВ</t>
  </si>
  <si>
    <t>Специальные расходы</t>
  </si>
  <si>
    <t>Исполнение судебных актов</t>
  </si>
  <si>
    <t>Пенсионное обеспечение</t>
  </si>
  <si>
    <t>А400000000</t>
  </si>
  <si>
    <t>А300000000</t>
  </si>
  <si>
    <t>А110000000</t>
  </si>
  <si>
    <t>Защита населения и территории от чрезвычайных ситуаций природного и техногенного характера, пожарная безопасность</t>
  </si>
  <si>
    <t>Функционирование высшего должностного лица субъекта Российской Федерации и муниципального образования</t>
  </si>
  <si>
    <t>Профессиональная подготовка, переподготовка и повышение квалификации</t>
  </si>
  <si>
    <t>Резервные фонды</t>
  </si>
  <si>
    <t>Резервные средства</t>
  </si>
  <si>
    <t>А700000000</t>
  </si>
  <si>
    <t>городского округа Самара Самарской области на 2024 год</t>
  </si>
  <si>
    <t>Гражданская оборона</t>
  </si>
  <si>
    <t>А800000000</t>
  </si>
  <si>
    <t>А820000000</t>
  </si>
  <si>
    <t>А810000000</t>
  </si>
  <si>
    <t>А830000000</t>
  </si>
  <si>
    <t>Приложение 5</t>
  </si>
  <si>
    <r>
      <t xml:space="preserve">Функционирование Правительства Российской Федерации, высших исполнительных органов </t>
    </r>
    <r>
      <rPr>
        <sz val="8"/>
        <rFont val="Arial"/>
        <family val="2"/>
        <charset val="204"/>
      </rPr>
      <t>субъектов Российской Федерации, местных администраций</t>
    </r>
  </si>
  <si>
    <t xml:space="preserve">Муниципальная программа "Развитие социальной сферы Кировского внутригородского района городского округа Самара" на 2024-2026 годы </t>
  </si>
  <si>
    <t>Подпрограмма "Развитие физической культуры и спорта на территории Кировского внутригородского района городского округа Самара"</t>
  </si>
  <si>
    <t>Подпрограмма "Развитие культуры Кировского внутригородского района городского округа Самара"</t>
  </si>
  <si>
    <t>Муниципальная программа "Развитие социальной сферы Кировского внутригородского района городского округа Самара" на 2024-2026 годы</t>
  </si>
  <si>
    <t xml:space="preserve">Подпрограмма "Молодежь Кировского района" </t>
  </si>
  <si>
    <t>округа Самара от___________2024 г. №____</t>
  </si>
  <si>
    <t>Муниципальная программа "Формирование современной городской среды" на 2018-2030 годы</t>
  </si>
  <si>
    <t>Муниципальная программа "Благоустройство территории Кировского внутригородского района городского округа Самара ("Комфортная городская среда")" на 2022-2030 годы</t>
  </si>
  <si>
    <t>Муниципальная программа "Ремонт дворовых территорий многоквартирных домов, проездов к дворовым территориям многоквартирных домов (внутриквартальных проездов), расположенных в границах Кировского внутригородского района городского округа Самара" на 2018-2030 годы</t>
  </si>
  <si>
    <t xml:space="preserve">ОБСЛУЖИВАНИЕ ГОСУДАРСТВЕННОГО (МУНИЦИПАЛЬНОГО) ДОЛГА
</t>
  </si>
  <si>
    <t>Обслуживание государственного (муниципального) внутреннего долга</t>
  </si>
  <si>
    <t>Обслуживание государственного (муниципального) долга</t>
  </si>
  <si>
    <t>Обслуживание муниципального долга</t>
  </si>
  <si>
    <t>Приложение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</si>
</sst>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0" x14ac:knownFonts="1">
    <font>
      <sz val="10"/>
      <name val="Arial"/>
    </font>
    <font>
      <sz val="10"/>
      <name val="Arial"/>
      <family val="2"/>
      <charset val="204"/>
    </font>
    <font>
      <sz val="9"/>
      <name val="Arial"/>
      <family val="2"/>
      <charset val="204"/>
    </font>
    <font>
      <u/>
      <sz val="7"/>
      <name val="Arial"/>
      <family val="2"/>
      <charset val="204"/>
    </font>
    <font>
      <sz val="6"/>
      <name val="Arial"/>
      <family val="2"/>
      <charset val="204"/>
    </font>
    <font>
      <b/>
      <sz val="9"/>
      <name val="Arial"/>
      <family val="2"/>
      <charset val="204"/>
    </font>
    <font>
      <b/>
      <sz val="10"/>
      <name val="Arial"/>
      <family val="2"/>
      <charset val="204"/>
    </font>
    <font>
      <sz val="6"/>
      <name val="Arial"/>
      <family val="2"/>
      <charset val="204"/>
    </font>
    <font>
      <b/>
      <sz val="8"/>
      <name val="Arial"/>
      <family val="2"/>
      <charset val="204"/>
    </font>
    <font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38">
    <xf numFmtId="0" fontId="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3" fillId="0" borderId="0" xfId="0" applyNumberFormat="1" applyFont="1" applyFill="1" applyBorder="1" applyAlignment="1" applyProtection="1">
      <alignment vertical="top"/>
    </xf>
    <xf numFmtId="0" fontId="7" fillId="0" borderId="6" xfId="0" applyNumberFormat="1" applyFont="1" applyFill="1" applyBorder="1" applyAlignment="1" applyProtection="1">
      <alignment horizontal="center" vertical="center" wrapText="1"/>
    </xf>
    <xf numFmtId="0" fontId="7" fillId="0" borderId="6" xfId="0" applyNumberFormat="1" applyFont="1" applyFill="1" applyBorder="1" applyAlignment="1" applyProtection="1">
      <alignment horizontal="center" vertical="center"/>
    </xf>
    <xf numFmtId="0" fontId="8" fillId="0" borderId="6" xfId="0" applyNumberFormat="1" applyFont="1" applyFill="1" applyBorder="1" applyAlignment="1" applyProtection="1">
      <alignment horizontal="left" vertical="center" wrapText="1"/>
    </xf>
    <xf numFmtId="0" fontId="8" fillId="0" borderId="6" xfId="0" applyNumberFormat="1" applyFont="1" applyFill="1" applyBorder="1" applyAlignment="1" applyProtection="1">
      <alignment horizontal="right" vertical="center"/>
    </xf>
    <xf numFmtId="0" fontId="9" fillId="0" borderId="0" xfId="0" applyNumberFormat="1" applyFont="1" applyFill="1" applyBorder="1" applyAlignment="1" applyProtection="1">
      <alignment vertical="top"/>
    </xf>
    <xf numFmtId="0" fontId="9" fillId="0" borderId="6" xfId="0" applyNumberFormat="1" applyFont="1" applyFill="1" applyBorder="1" applyAlignment="1" applyProtection="1">
      <alignment horizontal="left" vertical="center" wrapText="1"/>
    </xf>
    <xf numFmtId="0" fontId="9" fillId="0" borderId="6" xfId="0" applyNumberFormat="1" applyFont="1" applyFill="1" applyBorder="1" applyAlignment="1" applyProtection="1">
      <alignment horizontal="right" vertical="center"/>
    </xf>
    <xf numFmtId="0" fontId="9" fillId="0" borderId="6" xfId="0" applyNumberFormat="1" applyFont="1" applyFill="1" applyBorder="1" applyAlignment="1" applyProtection="1">
      <alignment horizontal="left" vertical="center"/>
    </xf>
    <xf numFmtId="0" fontId="9" fillId="0" borderId="0" xfId="0" applyNumberFormat="1" applyFont="1" applyFill="1" applyBorder="1" applyAlignment="1" applyProtection="1">
      <alignment horizontal="left" vertical="center" wrapText="1"/>
    </xf>
    <xf numFmtId="0" fontId="9" fillId="0" borderId="0" xfId="0" applyNumberFormat="1" applyFont="1" applyFill="1" applyBorder="1" applyAlignment="1" applyProtection="1">
      <alignment horizontal="right" vertical="top"/>
    </xf>
    <xf numFmtId="0" fontId="9" fillId="0" borderId="0" xfId="0" applyNumberFormat="1" applyFont="1" applyFill="1" applyBorder="1" applyAlignment="1" applyProtection="1">
      <alignment horizontal="left" vertical="top" indent="1"/>
    </xf>
    <xf numFmtId="0" fontId="9" fillId="0" borderId="0" xfId="0" applyNumberFormat="1" applyFont="1" applyFill="1" applyBorder="1" applyAlignment="1" applyProtection="1">
      <alignment horizontal="left" vertical="top"/>
    </xf>
    <xf numFmtId="0" fontId="1" fillId="0" borderId="0" xfId="0" applyNumberFormat="1" applyFont="1" applyFill="1" applyBorder="1" applyAlignment="1" applyProtection="1">
      <alignment vertical="center"/>
    </xf>
    <xf numFmtId="0" fontId="7" fillId="0" borderId="6" xfId="0" applyNumberFormat="1" applyFont="1" applyFill="1" applyBorder="1" applyAlignment="1" applyProtection="1">
      <alignment horizontal="left" vertical="center"/>
    </xf>
    <xf numFmtId="0" fontId="9" fillId="0" borderId="0" xfId="0" applyNumberFormat="1" applyFont="1" applyFill="1" applyBorder="1" applyAlignment="1" applyProtection="1">
      <alignment vertical="center"/>
    </xf>
    <xf numFmtId="0" fontId="8" fillId="0" borderId="6" xfId="0" applyNumberFormat="1" applyFont="1" applyFill="1" applyBorder="1" applyAlignment="1" applyProtection="1">
      <alignment horizontal="left" vertical="center"/>
    </xf>
    <xf numFmtId="164" fontId="8" fillId="0" borderId="6" xfId="0" applyNumberFormat="1" applyFont="1" applyFill="1" applyBorder="1" applyAlignment="1" applyProtection="1">
      <alignment horizontal="right" vertical="center"/>
    </xf>
    <xf numFmtId="164" fontId="9" fillId="0" borderId="6" xfId="0" applyNumberFormat="1" applyFont="1" applyFill="1" applyBorder="1" applyAlignment="1" applyProtection="1">
      <alignment horizontal="right" vertical="center"/>
    </xf>
    <xf numFmtId="49" fontId="9" fillId="0" borderId="6" xfId="0" applyNumberFormat="1" applyFont="1" applyFill="1" applyBorder="1" applyAlignment="1" applyProtection="1">
      <alignment horizontal="left" vertical="center"/>
    </xf>
    <xf numFmtId="49" fontId="9" fillId="0" borderId="6" xfId="0" applyNumberFormat="1" applyFont="1" applyFill="1" applyBorder="1" applyAlignment="1" applyProtection="1">
      <alignment horizontal="right" vertical="center"/>
    </xf>
    <xf numFmtId="164" fontId="9" fillId="0" borderId="0" xfId="0" applyNumberFormat="1" applyFont="1" applyFill="1" applyBorder="1" applyAlignment="1" applyProtection="1">
      <alignment vertical="center"/>
    </xf>
    <xf numFmtId="0" fontId="9" fillId="0" borderId="6" xfId="0" applyNumberFormat="1" applyFont="1" applyFill="1" applyBorder="1" applyAlignment="1" applyProtection="1">
      <alignment horizontal="left" vertical="top" wrapText="1"/>
    </xf>
    <xf numFmtId="0" fontId="9" fillId="0" borderId="6" xfId="0" applyNumberFormat="1" applyFont="1" applyFill="1" applyBorder="1" applyAlignment="1" applyProtection="1">
      <alignment horizontal="left" wrapText="1"/>
    </xf>
    <xf numFmtId="164" fontId="9" fillId="2" borderId="6" xfId="0" applyNumberFormat="1" applyFont="1" applyFill="1" applyBorder="1" applyAlignment="1" applyProtection="1">
      <alignment horizontal="right" vertical="center"/>
    </xf>
    <xf numFmtId="0" fontId="9" fillId="0" borderId="6" xfId="0" applyNumberFormat="1" applyFont="1" applyFill="1" applyBorder="1" applyAlignment="1" applyProtection="1">
      <alignment vertical="top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7" fillId="0" borderId="2" xfId="0" applyNumberFormat="1" applyFont="1" applyFill="1" applyBorder="1" applyAlignment="1" applyProtection="1">
      <alignment horizontal="center" vertical="center" wrapText="1"/>
    </xf>
    <xf numFmtId="0" fontId="7" fillId="0" borderId="3" xfId="0" applyNumberFormat="1" applyFont="1" applyFill="1" applyBorder="1" applyAlignment="1" applyProtection="1">
      <alignment horizontal="center" vertical="center" wrapText="1"/>
    </xf>
    <xf numFmtId="0" fontId="7" fillId="0" borderId="4" xfId="0" applyNumberFormat="1" applyFont="1" applyFill="1" applyBorder="1" applyAlignment="1" applyProtection="1">
      <alignment horizontal="center" vertical="center" wrapText="1"/>
    </xf>
    <xf numFmtId="0" fontId="7" fillId="0" borderId="5" xfId="0" applyNumberFormat="1" applyFont="1" applyFill="1" applyBorder="1" applyAlignment="1" applyProtection="1">
      <alignment horizontal="center" vertical="center" wrapText="1"/>
    </xf>
    <xf numFmtId="0" fontId="7" fillId="0" borderId="3" xfId="0" applyNumberFormat="1" applyFont="1" applyFill="1" applyBorder="1" applyAlignment="1" applyProtection="1">
      <alignment horizontal="center" vertical="center"/>
    </xf>
    <xf numFmtId="0" fontId="7" fillId="0" borderId="5" xfId="0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Fill="1" applyBorder="1" applyAlignment="1" applyProtection="1">
      <alignment vertical="top"/>
    </xf>
    <xf numFmtId="0" fontId="5" fillId="0" borderId="0" xfId="0" applyNumberFormat="1" applyFont="1" applyFill="1" applyBorder="1" applyAlignment="1" applyProtection="1">
      <alignment horizontal="center" vertical="top"/>
    </xf>
    <xf numFmtId="0" fontId="6" fillId="0" borderId="0" xfId="0" applyNumberFormat="1" applyFont="1" applyFill="1" applyBorder="1" applyAlignment="1" applyProtection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9"/>
  <sheetViews>
    <sheetView tabSelected="1" topLeftCell="A122" zoomScale="106" zoomScaleNormal="106" workbookViewId="0">
      <selection activeCell="G61" sqref="G61"/>
    </sheetView>
  </sheetViews>
  <sheetFormatPr defaultRowHeight="12.75" x14ac:dyDescent="0.2"/>
  <cols>
    <col min="1" max="1" width="47" customWidth="1"/>
    <col min="2" max="2" width="6.5703125" customWidth="1"/>
    <col min="3" max="3" width="5" customWidth="1"/>
    <col min="4" max="4" width="6" customWidth="1"/>
    <col min="5" max="5" width="9.28515625" customWidth="1"/>
    <col min="6" max="6" width="6.85546875" customWidth="1"/>
    <col min="7" max="7" width="9.28515625" customWidth="1"/>
    <col min="8" max="8" width="9.5703125" customWidth="1"/>
  </cols>
  <sheetData>
    <row r="1" spans="1:8" x14ac:dyDescent="0.2">
      <c r="A1" s="1"/>
      <c r="E1" s="1" t="s">
        <v>115</v>
      </c>
    </row>
    <row r="2" spans="1:8" ht="1.5" customHeight="1" x14ac:dyDescent="0.2"/>
    <row r="3" spans="1:8" x14ac:dyDescent="0.2">
      <c r="A3" s="1"/>
      <c r="E3" s="35" t="s">
        <v>72</v>
      </c>
      <c r="F3" s="35"/>
      <c r="G3" s="35"/>
      <c r="H3" s="35"/>
    </row>
    <row r="4" spans="1:8" x14ac:dyDescent="0.2">
      <c r="A4" s="1"/>
      <c r="E4" s="35" t="s">
        <v>71</v>
      </c>
      <c r="F4" s="35"/>
      <c r="G4" s="35"/>
      <c r="H4" s="35"/>
    </row>
    <row r="5" spans="1:8" x14ac:dyDescent="0.2">
      <c r="A5" s="1"/>
      <c r="E5" s="35" t="s">
        <v>107</v>
      </c>
      <c r="F5" s="35"/>
      <c r="G5" s="35"/>
      <c r="H5" s="35"/>
    </row>
    <row r="6" spans="1:8" ht="3.75" customHeight="1" x14ac:dyDescent="0.2"/>
    <row r="7" spans="1:8" x14ac:dyDescent="0.2">
      <c r="A7" s="37" t="s">
        <v>100</v>
      </c>
      <c r="B7" s="37"/>
      <c r="C7" s="37"/>
      <c r="D7" s="37"/>
      <c r="E7" s="37"/>
      <c r="F7" s="37"/>
      <c r="G7" s="37"/>
      <c r="H7" s="37"/>
    </row>
    <row r="8" spans="1:8" x14ac:dyDescent="0.2">
      <c r="A8" s="36" t="s">
        <v>0</v>
      </c>
      <c r="B8" s="36"/>
      <c r="C8" s="36"/>
      <c r="D8" s="36"/>
      <c r="E8" s="36"/>
      <c r="F8" s="36"/>
      <c r="G8" s="36"/>
      <c r="H8" s="36"/>
    </row>
    <row r="9" spans="1:8" x14ac:dyDescent="0.2">
      <c r="A9" s="36" t="s">
        <v>94</v>
      </c>
      <c r="B9" s="36"/>
      <c r="C9" s="36"/>
      <c r="D9" s="36"/>
      <c r="E9" s="36"/>
      <c r="F9" s="36"/>
      <c r="G9" s="36"/>
      <c r="H9" s="36"/>
    </row>
    <row r="10" spans="1:8" ht="0.75" customHeight="1" x14ac:dyDescent="0.2"/>
    <row r="11" spans="1:8" ht="1.5" customHeight="1" x14ac:dyDescent="0.2"/>
    <row r="12" spans="1:8" x14ac:dyDescent="0.2">
      <c r="H12" s="2" t="s">
        <v>1</v>
      </c>
    </row>
    <row r="13" spans="1:8" s="15" customFormat="1" ht="15" customHeight="1" x14ac:dyDescent="0.2">
      <c r="A13" s="28" t="s">
        <v>73</v>
      </c>
      <c r="B13" s="28" t="s">
        <v>70</v>
      </c>
      <c r="C13" s="30" t="s">
        <v>22</v>
      </c>
      <c r="D13" s="31"/>
      <c r="E13" s="31"/>
      <c r="F13" s="32"/>
      <c r="G13" s="33" t="s">
        <v>44</v>
      </c>
      <c r="H13" s="34"/>
    </row>
    <row r="14" spans="1:8" s="15" customFormat="1" ht="39" customHeight="1" x14ac:dyDescent="0.2">
      <c r="A14" s="29"/>
      <c r="B14" s="29"/>
      <c r="C14" s="3" t="s">
        <v>23</v>
      </c>
      <c r="D14" s="3" t="s">
        <v>28</v>
      </c>
      <c r="E14" s="3" t="s">
        <v>34</v>
      </c>
      <c r="F14" s="3" t="s">
        <v>64</v>
      </c>
      <c r="G14" s="4" t="s">
        <v>45</v>
      </c>
      <c r="H14" s="3" t="s">
        <v>68</v>
      </c>
    </row>
    <row r="15" spans="1:8" s="15" customFormat="1" x14ac:dyDescent="0.2">
      <c r="A15" s="16" t="s">
        <v>2</v>
      </c>
      <c r="B15" s="4" t="s">
        <v>19</v>
      </c>
      <c r="C15" s="4" t="s">
        <v>24</v>
      </c>
      <c r="D15" s="4" t="s">
        <v>29</v>
      </c>
      <c r="E15" s="4" t="s">
        <v>35</v>
      </c>
      <c r="F15" s="4" t="s">
        <v>37</v>
      </c>
      <c r="G15" s="4" t="s">
        <v>46</v>
      </c>
      <c r="H15" s="4" t="s">
        <v>47</v>
      </c>
    </row>
    <row r="16" spans="1:8" s="17" customFormat="1" ht="21.75" customHeight="1" x14ac:dyDescent="0.2">
      <c r="A16" s="5" t="s">
        <v>3</v>
      </c>
      <c r="B16" s="6" t="s">
        <v>20</v>
      </c>
      <c r="C16" s="10"/>
      <c r="D16" s="10"/>
      <c r="E16" s="10"/>
      <c r="F16" s="10"/>
      <c r="G16" s="19">
        <f>G17+G51+G56+G82+G98+G111+G127+G71+G122+G137</f>
        <v>489423.1</v>
      </c>
      <c r="H16" s="19">
        <f>H17+H51+H56+H82+H98+H111+H127+H71+H122</f>
        <v>64228.800000000003</v>
      </c>
    </row>
    <row r="17" spans="1:8" s="17" customFormat="1" ht="11.25" x14ac:dyDescent="0.2">
      <c r="A17" s="10" t="s">
        <v>4</v>
      </c>
      <c r="B17" s="9" t="s">
        <v>21</v>
      </c>
      <c r="C17" s="10" t="s">
        <v>25</v>
      </c>
      <c r="D17" s="10"/>
      <c r="E17" s="10"/>
      <c r="F17" s="10"/>
      <c r="G17" s="20">
        <f>G22+G41+G33+G18+G37</f>
        <v>243214.50000000003</v>
      </c>
      <c r="H17" s="20">
        <f>H22+H41</f>
        <v>2480</v>
      </c>
    </row>
    <row r="18" spans="1:8" s="17" customFormat="1" ht="22.5" x14ac:dyDescent="0.2">
      <c r="A18" s="8" t="s">
        <v>89</v>
      </c>
      <c r="B18" s="9" t="s">
        <v>20</v>
      </c>
      <c r="C18" s="10" t="s">
        <v>25</v>
      </c>
      <c r="D18" s="21" t="s">
        <v>26</v>
      </c>
      <c r="E18" s="10"/>
      <c r="F18" s="10"/>
      <c r="G18" s="20">
        <f t="shared" ref="G18:H20" si="0">G19</f>
        <v>4012.7</v>
      </c>
      <c r="H18" s="20">
        <f t="shared" si="0"/>
        <v>0</v>
      </c>
    </row>
    <row r="19" spans="1:8" s="17" customFormat="1" ht="11.25" x14ac:dyDescent="0.2">
      <c r="A19" s="10" t="s">
        <v>5</v>
      </c>
      <c r="B19" s="9" t="s">
        <v>20</v>
      </c>
      <c r="C19" s="10" t="s">
        <v>25</v>
      </c>
      <c r="D19" s="21" t="s">
        <v>26</v>
      </c>
      <c r="E19" s="10" t="s">
        <v>36</v>
      </c>
      <c r="F19" s="10"/>
      <c r="G19" s="20">
        <f t="shared" si="0"/>
        <v>4012.7</v>
      </c>
      <c r="H19" s="20">
        <f t="shared" si="0"/>
        <v>0</v>
      </c>
    </row>
    <row r="20" spans="1:8" s="17" customFormat="1" ht="45" x14ac:dyDescent="0.2">
      <c r="A20" s="8" t="s">
        <v>11</v>
      </c>
      <c r="B20" s="9" t="s">
        <v>20</v>
      </c>
      <c r="C20" s="10" t="s">
        <v>25</v>
      </c>
      <c r="D20" s="21" t="s">
        <v>26</v>
      </c>
      <c r="E20" s="10" t="s">
        <v>36</v>
      </c>
      <c r="F20" s="9" t="s">
        <v>38</v>
      </c>
      <c r="G20" s="20">
        <f t="shared" si="0"/>
        <v>4012.7</v>
      </c>
      <c r="H20" s="20">
        <f t="shared" si="0"/>
        <v>0</v>
      </c>
    </row>
    <row r="21" spans="1:8" s="17" customFormat="1" ht="22.5" x14ac:dyDescent="0.2">
      <c r="A21" s="8" t="s">
        <v>6</v>
      </c>
      <c r="B21" s="9" t="s">
        <v>20</v>
      </c>
      <c r="C21" s="10" t="s">
        <v>25</v>
      </c>
      <c r="D21" s="21" t="s">
        <v>26</v>
      </c>
      <c r="E21" s="10" t="s">
        <v>36</v>
      </c>
      <c r="F21" s="9" t="s">
        <v>39</v>
      </c>
      <c r="G21" s="20">
        <f>3511+15.6+486.1</f>
        <v>4012.7</v>
      </c>
      <c r="H21" s="20">
        <v>0</v>
      </c>
    </row>
    <row r="22" spans="1:8" s="17" customFormat="1" ht="33.75" x14ac:dyDescent="0.2">
      <c r="A22" s="8" t="s">
        <v>101</v>
      </c>
      <c r="B22" s="9" t="s">
        <v>21</v>
      </c>
      <c r="C22" s="10" t="s">
        <v>25</v>
      </c>
      <c r="D22" s="10" t="s">
        <v>30</v>
      </c>
      <c r="E22" s="10"/>
      <c r="F22" s="10"/>
      <c r="G22" s="20">
        <f>G23</f>
        <v>102256.4</v>
      </c>
      <c r="H22" s="20">
        <f>H23</f>
        <v>2480</v>
      </c>
    </row>
    <row r="23" spans="1:8" s="17" customFormat="1" ht="11.25" x14ac:dyDescent="0.2">
      <c r="A23" s="10" t="s">
        <v>5</v>
      </c>
      <c r="B23" s="9" t="s">
        <v>21</v>
      </c>
      <c r="C23" s="10" t="s">
        <v>25</v>
      </c>
      <c r="D23" s="10" t="s">
        <v>30</v>
      </c>
      <c r="E23" s="10" t="s">
        <v>36</v>
      </c>
      <c r="F23" s="10"/>
      <c r="G23" s="20">
        <f>G24+G26+G30+G28</f>
        <v>102256.4</v>
      </c>
      <c r="H23" s="20">
        <f>H24+H26+H30</f>
        <v>2480</v>
      </c>
    </row>
    <row r="24" spans="1:8" s="17" customFormat="1" ht="45" x14ac:dyDescent="0.2">
      <c r="A24" s="8" t="s">
        <v>11</v>
      </c>
      <c r="B24" s="9" t="s">
        <v>21</v>
      </c>
      <c r="C24" s="10" t="s">
        <v>25</v>
      </c>
      <c r="D24" s="10" t="s">
        <v>30</v>
      </c>
      <c r="E24" s="10" t="s">
        <v>36</v>
      </c>
      <c r="F24" s="9" t="s">
        <v>38</v>
      </c>
      <c r="G24" s="20">
        <f>G25</f>
        <v>101501.4</v>
      </c>
      <c r="H24" s="20">
        <f>H25</f>
        <v>2480</v>
      </c>
    </row>
    <row r="25" spans="1:8" s="17" customFormat="1" ht="22.5" x14ac:dyDescent="0.2">
      <c r="A25" s="8" t="s">
        <v>6</v>
      </c>
      <c r="B25" s="9" t="s">
        <v>21</v>
      </c>
      <c r="C25" s="10" t="s">
        <v>25</v>
      </c>
      <c r="D25" s="10" t="s">
        <v>30</v>
      </c>
      <c r="E25" s="10" t="s">
        <v>36</v>
      </c>
      <c r="F25" s="9" t="s">
        <v>39</v>
      </c>
      <c r="G25" s="20">
        <f>93346.7+2480+72.7+42+3253+254.1+2052.9</f>
        <v>101501.4</v>
      </c>
      <c r="H25" s="20">
        <v>2480</v>
      </c>
    </row>
    <row r="26" spans="1:8" s="17" customFormat="1" ht="22.5" x14ac:dyDescent="0.2">
      <c r="A26" s="8" t="s">
        <v>7</v>
      </c>
      <c r="B26" s="9" t="s">
        <v>21</v>
      </c>
      <c r="C26" s="10" t="s">
        <v>25</v>
      </c>
      <c r="D26" s="10" t="s">
        <v>30</v>
      </c>
      <c r="E26" s="10" t="s">
        <v>36</v>
      </c>
      <c r="F26" s="9" t="s">
        <v>40</v>
      </c>
      <c r="G26" s="20">
        <f>G27</f>
        <v>755</v>
      </c>
      <c r="H26" s="20">
        <f>H27</f>
        <v>0</v>
      </c>
    </row>
    <row r="27" spans="1:8" s="17" customFormat="1" ht="22.5" x14ac:dyDescent="0.2">
      <c r="A27" s="8" t="s">
        <v>8</v>
      </c>
      <c r="B27" s="9" t="s">
        <v>21</v>
      </c>
      <c r="C27" s="10" t="s">
        <v>25</v>
      </c>
      <c r="D27" s="10" t="s">
        <v>30</v>
      </c>
      <c r="E27" s="10" t="s">
        <v>36</v>
      </c>
      <c r="F27" s="9" t="s">
        <v>41</v>
      </c>
      <c r="G27" s="20">
        <v>755</v>
      </c>
      <c r="H27" s="20">
        <v>0</v>
      </c>
    </row>
    <row r="28" spans="1:8" s="17" customFormat="1" ht="11.25" hidden="1" x14ac:dyDescent="0.2">
      <c r="A28" s="8" t="s">
        <v>76</v>
      </c>
      <c r="B28" s="9" t="s">
        <v>20</v>
      </c>
      <c r="C28" s="10" t="s">
        <v>25</v>
      </c>
      <c r="D28" s="10" t="s">
        <v>30</v>
      </c>
      <c r="E28" s="10" t="s">
        <v>36</v>
      </c>
      <c r="F28" s="9">
        <v>300</v>
      </c>
      <c r="G28" s="20"/>
      <c r="H28" s="20">
        <f>H29</f>
        <v>0</v>
      </c>
    </row>
    <row r="29" spans="1:8" s="17" customFormat="1" ht="22.5" hidden="1" x14ac:dyDescent="0.2">
      <c r="A29" s="8" t="s">
        <v>77</v>
      </c>
      <c r="B29" s="9" t="s">
        <v>20</v>
      </c>
      <c r="C29" s="10" t="s">
        <v>25</v>
      </c>
      <c r="D29" s="10" t="s">
        <v>30</v>
      </c>
      <c r="E29" s="10" t="s">
        <v>36</v>
      </c>
      <c r="F29" s="9">
        <v>320</v>
      </c>
      <c r="G29" s="20"/>
      <c r="H29" s="20">
        <v>0</v>
      </c>
    </row>
    <row r="30" spans="1:8" s="17" customFormat="1" ht="11.25" hidden="1" x14ac:dyDescent="0.2">
      <c r="A30" s="10" t="s">
        <v>9</v>
      </c>
      <c r="B30" s="9" t="s">
        <v>21</v>
      </c>
      <c r="C30" s="10" t="s">
        <v>25</v>
      </c>
      <c r="D30" s="10" t="s">
        <v>30</v>
      </c>
      <c r="E30" s="10" t="s">
        <v>36</v>
      </c>
      <c r="F30" s="9" t="s">
        <v>42</v>
      </c>
      <c r="G30" s="20">
        <f>G31+G32</f>
        <v>0</v>
      </c>
      <c r="H30" s="20" t="s">
        <v>48</v>
      </c>
    </row>
    <row r="31" spans="1:8" s="17" customFormat="1" ht="11.25" hidden="1" x14ac:dyDescent="0.2">
      <c r="A31" s="8" t="s">
        <v>83</v>
      </c>
      <c r="B31" s="9" t="s">
        <v>20</v>
      </c>
      <c r="C31" s="10" t="s">
        <v>25</v>
      </c>
      <c r="D31" s="10" t="s">
        <v>30</v>
      </c>
      <c r="E31" s="10" t="s">
        <v>36</v>
      </c>
      <c r="F31" s="9">
        <v>830</v>
      </c>
      <c r="G31" s="20">
        <v>0</v>
      </c>
      <c r="H31" s="20">
        <v>0</v>
      </c>
    </row>
    <row r="32" spans="1:8" s="17" customFormat="1" ht="11.25" hidden="1" x14ac:dyDescent="0.2">
      <c r="A32" s="10" t="s">
        <v>10</v>
      </c>
      <c r="B32" s="9" t="s">
        <v>20</v>
      </c>
      <c r="C32" s="10" t="s">
        <v>25</v>
      </c>
      <c r="D32" s="10" t="s">
        <v>30</v>
      </c>
      <c r="E32" s="10" t="s">
        <v>36</v>
      </c>
      <c r="F32" s="9" t="s">
        <v>43</v>
      </c>
      <c r="G32" s="20">
        <v>0</v>
      </c>
      <c r="H32" s="20" t="s">
        <v>48</v>
      </c>
    </row>
    <row r="33" spans="1:8" s="17" customFormat="1" ht="11.25" hidden="1" x14ac:dyDescent="0.2">
      <c r="A33" s="8" t="s">
        <v>81</v>
      </c>
      <c r="B33" s="22" t="s">
        <v>20</v>
      </c>
      <c r="C33" s="21" t="s">
        <v>25</v>
      </c>
      <c r="D33" s="21" t="s">
        <v>61</v>
      </c>
      <c r="E33" s="21"/>
      <c r="F33" s="22"/>
      <c r="G33" s="20">
        <f>G34</f>
        <v>0</v>
      </c>
      <c r="H33" s="20">
        <f t="shared" ref="H33:H35" si="1">H34</f>
        <v>0</v>
      </c>
    </row>
    <row r="34" spans="1:8" s="17" customFormat="1" ht="11.25" hidden="1" x14ac:dyDescent="0.2">
      <c r="A34" s="10" t="s">
        <v>5</v>
      </c>
      <c r="B34" s="22" t="s">
        <v>20</v>
      </c>
      <c r="C34" s="21" t="s">
        <v>25</v>
      </c>
      <c r="D34" s="21" t="s">
        <v>61</v>
      </c>
      <c r="E34" s="10" t="s">
        <v>36</v>
      </c>
      <c r="F34" s="22"/>
      <c r="G34" s="20">
        <f>G35</f>
        <v>0</v>
      </c>
      <c r="H34" s="20">
        <f t="shared" si="1"/>
        <v>0</v>
      </c>
    </row>
    <row r="35" spans="1:8" s="17" customFormat="1" ht="11.25" hidden="1" x14ac:dyDescent="0.2">
      <c r="A35" s="8" t="s">
        <v>9</v>
      </c>
      <c r="B35" s="22" t="s">
        <v>20</v>
      </c>
      <c r="C35" s="21" t="s">
        <v>25</v>
      </c>
      <c r="D35" s="21" t="s">
        <v>61</v>
      </c>
      <c r="E35" s="10" t="s">
        <v>36</v>
      </c>
      <c r="F35" s="22" t="s">
        <v>42</v>
      </c>
      <c r="G35" s="20">
        <f>G36</f>
        <v>0</v>
      </c>
      <c r="H35" s="20">
        <f t="shared" si="1"/>
        <v>0</v>
      </c>
    </row>
    <row r="36" spans="1:8" s="17" customFormat="1" ht="11.25" hidden="1" x14ac:dyDescent="0.2">
      <c r="A36" s="8" t="s">
        <v>82</v>
      </c>
      <c r="B36" s="22" t="s">
        <v>20</v>
      </c>
      <c r="C36" s="21" t="s">
        <v>25</v>
      </c>
      <c r="D36" s="21" t="s">
        <v>61</v>
      </c>
      <c r="E36" s="10" t="s">
        <v>36</v>
      </c>
      <c r="F36" s="22" t="s">
        <v>80</v>
      </c>
      <c r="G36" s="20">
        <v>0</v>
      </c>
      <c r="H36" s="20">
        <v>0</v>
      </c>
    </row>
    <row r="37" spans="1:8" s="17" customFormat="1" ht="11.25" x14ac:dyDescent="0.2">
      <c r="A37" s="8" t="s">
        <v>91</v>
      </c>
      <c r="B37" s="9" t="s">
        <v>20</v>
      </c>
      <c r="C37" s="10" t="s">
        <v>25</v>
      </c>
      <c r="D37" s="10">
        <v>11</v>
      </c>
      <c r="E37" s="10"/>
      <c r="F37" s="22"/>
      <c r="G37" s="20">
        <f t="shared" ref="G37:H39" si="2">G38</f>
        <v>10</v>
      </c>
      <c r="H37" s="20">
        <f t="shared" si="2"/>
        <v>0</v>
      </c>
    </row>
    <row r="38" spans="1:8" s="17" customFormat="1" ht="11.25" x14ac:dyDescent="0.2">
      <c r="A38" s="10" t="s">
        <v>5</v>
      </c>
      <c r="B38" s="9" t="s">
        <v>20</v>
      </c>
      <c r="C38" s="10" t="s">
        <v>25</v>
      </c>
      <c r="D38" s="10">
        <v>11</v>
      </c>
      <c r="E38" s="10" t="s">
        <v>36</v>
      </c>
      <c r="F38" s="22"/>
      <c r="G38" s="20">
        <f t="shared" si="2"/>
        <v>10</v>
      </c>
      <c r="H38" s="20">
        <f t="shared" si="2"/>
        <v>0</v>
      </c>
    </row>
    <row r="39" spans="1:8" s="17" customFormat="1" ht="11.25" x14ac:dyDescent="0.2">
      <c r="A39" s="10" t="s">
        <v>9</v>
      </c>
      <c r="B39" s="9" t="s">
        <v>20</v>
      </c>
      <c r="C39" s="10" t="s">
        <v>25</v>
      </c>
      <c r="D39" s="10">
        <v>11</v>
      </c>
      <c r="E39" s="10" t="s">
        <v>36</v>
      </c>
      <c r="F39" s="9" t="s">
        <v>42</v>
      </c>
      <c r="G39" s="20">
        <f t="shared" si="2"/>
        <v>10</v>
      </c>
      <c r="H39" s="20">
        <f t="shared" si="2"/>
        <v>0</v>
      </c>
    </row>
    <row r="40" spans="1:8" s="17" customFormat="1" ht="11.25" x14ac:dyDescent="0.2">
      <c r="A40" s="8" t="s">
        <v>92</v>
      </c>
      <c r="B40" s="9" t="s">
        <v>20</v>
      </c>
      <c r="C40" s="10" t="s">
        <v>25</v>
      </c>
      <c r="D40" s="10">
        <v>11</v>
      </c>
      <c r="E40" s="10" t="s">
        <v>36</v>
      </c>
      <c r="F40" s="9">
        <v>870</v>
      </c>
      <c r="G40" s="26">
        <v>10</v>
      </c>
      <c r="H40" s="20">
        <v>0</v>
      </c>
    </row>
    <row r="41" spans="1:8" s="17" customFormat="1" ht="11.25" x14ac:dyDescent="0.2">
      <c r="A41" s="10" t="s">
        <v>13</v>
      </c>
      <c r="B41" s="9" t="s">
        <v>21</v>
      </c>
      <c r="C41" s="10" t="s">
        <v>25</v>
      </c>
      <c r="D41" s="10" t="s">
        <v>31</v>
      </c>
      <c r="E41" s="10"/>
      <c r="F41" s="10"/>
      <c r="G41" s="20">
        <f>G42</f>
        <v>136935.40000000002</v>
      </c>
      <c r="H41" s="20">
        <f>H42</f>
        <v>0</v>
      </c>
    </row>
    <row r="42" spans="1:8" s="17" customFormat="1" ht="11.25" x14ac:dyDescent="0.2">
      <c r="A42" s="10" t="s">
        <v>5</v>
      </c>
      <c r="B42" s="9" t="s">
        <v>21</v>
      </c>
      <c r="C42" s="10" t="s">
        <v>25</v>
      </c>
      <c r="D42" s="10" t="s">
        <v>31</v>
      </c>
      <c r="E42" s="10" t="s">
        <v>36</v>
      </c>
      <c r="F42" s="10"/>
      <c r="G42" s="20">
        <f>G43+G45+G47</f>
        <v>136935.40000000002</v>
      </c>
      <c r="H42" s="20">
        <f>H43+H45</f>
        <v>0</v>
      </c>
    </row>
    <row r="43" spans="1:8" s="17" customFormat="1" ht="22.5" x14ac:dyDescent="0.2">
      <c r="A43" s="8" t="s">
        <v>14</v>
      </c>
      <c r="B43" s="9" t="s">
        <v>21</v>
      </c>
      <c r="C43" s="10" t="s">
        <v>25</v>
      </c>
      <c r="D43" s="10" t="s">
        <v>31</v>
      </c>
      <c r="E43" s="10" t="s">
        <v>36</v>
      </c>
      <c r="F43" s="9" t="s">
        <v>40</v>
      </c>
      <c r="G43" s="20">
        <f>G44</f>
        <v>2097.5</v>
      </c>
      <c r="H43" s="20">
        <f>H44</f>
        <v>0</v>
      </c>
    </row>
    <row r="44" spans="1:8" s="17" customFormat="1" ht="22.5" x14ac:dyDescent="0.2">
      <c r="A44" s="8" t="s">
        <v>8</v>
      </c>
      <c r="B44" s="9" t="s">
        <v>21</v>
      </c>
      <c r="C44" s="10" t="s">
        <v>25</v>
      </c>
      <c r="D44" s="10" t="s">
        <v>31</v>
      </c>
      <c r="E44" s="10" t="s">
        <v>36</v>
      </c>
      <c r="F44" s="9" t="s">
        <v>41</v>
      </c>
      <c r="G44" s="20">
        <f>2096.4+1.1</f>
        <v>2097.5</v>
      </c>
      <c r="H44" s="20">
        <v>0</v>
      </c>
    </row>
    <row r="45" spans="1:8" s="17" customFormat="1" ht="22.5" x14ac:dyDescent="0.2">
      <c r="A45" s="8" t="s">
        <v>49</v>
      </c>
      <c r="B45" s="9" t="s">
        <v>20</v>
      </c>
      <c r="C45" s="10" t="s">
        <v>25</v>
      </c>
      <c r="D45" s="10" t="s">
        <v>31</v>
      </c>
      <c r="E45" s="10" t="s">
        <v>36</v>
      </c>
      <c r="F45" s="9" t="s">
        <v>65</v>
      </c>
      <c r="G45" s="20">
        <f>G46</f>
        <v>92942.900000000009</v>
      </c>
      <c r="H45" s="20">
        <f>H46</f>
        <v>0</v>
      </c>
    </row>
    <row r="46" spans="1:8" s="17" customFormat="1" ht="11.25" x14ac:dyDescent="0.2">
      <c r="A46" s="8" t="s">
        <v>75</v>
      </c>
      <c r="B46" s="9" t="s">
        <v>20</v>
      </c>
      <c r="C46" s="10" t="s">
        <v>25</v>
      </c>
      <c r="D46" s="10" t="s">
        <v>31</v>
      </c>
      <c r="E46" s="10" t="s">
        <v>36</v>
      </c>
      <c r="F46" s="9">
        <v>610</v>
      </c>
      <c r="G46" s="20">
        <f>82275.8+10667.1</f>
        <v>92942.900000000009</v>
      </c>
      <c r="H46" s="20">
        <v>0</v>
      </c>
    </row>
    <row r="47" spans="1:8" s="17" customFormat="1" ht="11.25" x14ac:dyDescent="0.2">
      <c r="A47" s="10" t="s">
        <v>9</v>
      </c>
      <c r="B47" s="9" t="s">
        <v>20</v>
      </c>
      <c r="C47" s="10" t="s">
        <v>25</v>
      </c>
      <c r="D47" s="10" t="s">
        <v>31</v>
      </c>
      <c r="E47" s="10" t="s">
        <v>36</v>
      </c>
      <c r="F47" s="9" t="s">
        <v>42</v>
      </c>
      <c r="G47" s="20">
        <f>G49+G48+G50</f>
        <v>41895</v>
      </c>
      <c r="H47" s="20">
        <f>H49+H48</f>
        <v>0</v>
      </c>
    </row>
    <row r="48" spans="1:8" s="17" customFormat="1" ht="11.25" hidden="1" x14ac:dyDescent="0.2">
      <c r="A48" s="8" t="s">
        <v>83</v>
      </c>
      <c r="B48" s="9" t="s">
        <v>20</v>
      </c>
      <c r="C48" s="10" t="s">
        <v>25</v>
      </c>
      <c r="D48" s="10" t="s">
        <v>31</v>
      </c>
      <c r="E48" s="10" t="s">
        <v>36</v>
      </c>
      <c r="F48" s="9">
        <v>830</v>
      </c>
      <c r="G48" s="20">
        <v>0</v>
      </c>
      <c r="H48" s="20">
        <v>0</v>
      </c>
    </row>
    <row r="49" spans="1:8" s="17" customFormat="1" ht="11.25" x14ac:dyDescent="0.2">
      <c r="A49" s="10" t="s">
        <v>10</v>
      </c>
      <c r="B49" s="9" t="s">
        <v>20</v>
      </c>
      <c r="C49" s="10" t="s">
        <v>25</v>
      </c>
      <c r="D49" s="10" t="s">
        <v>31</v>
      </c>
      <c r="E49" s="10" t="s">
        <v>36</v>
      </c>
      <c r="F49" s="9" t="s">
        <v>43</v>
      </c>
      <c r="G49" s="20">
        <v>50</v>
      </c>
      <c r="H49" s="20">
        <v>0</v>
      </c>
    </row>
    <row r="50" spans="1:8" s="17" customFormat="1" ht="11.25" x14ac:dyDescent="0.2">
      <c r="A50" s="10" t="s">
        <v>92</v>
      </c>
      <c r="B50" s="9" t="s">
        <v>20</v>
      </c>
      <c r="C50" s="10" t="s">
        <v>25</v>
      </c>
      <c r="D50" s="10" t="s">
        <v>31</v>
      </c>
      <c r="E50" s="10" t="s">
        <v>36</v>
      </c>
      <c r="F50" s="9">
        <v>870</v>
      </c>
      <c r="G50" s="20">
        <f>41894.7+789.3-839</f>
        <v>41845</v>
      </c>
      <c r="H50" s="20">
        <v>0</v>
      </c>
    </row>
    <row r="51" spans="1:8" s="17" customFormat="1" ht="11.25" x14ac:dyDescent="0.2">
      <c r="A51" s="10" t="s">
        <v>15</v>
      </c>
      <c r="B51" s="9" t="s">
        <v>21</v>
      </c>
      <c r="C51" s="10" t="s">
        <v>26</v>
      </c>
      <c r="D51" s="10"/>
      <c r="E51" s="10"/>
      <c r="F51" s="10"/>
      <c r="G51" s="20">
        <f>G52</f>
        <v>256.8</v>
      </c>
      <c r="H51" s="20" t="s">
        <v>48</v>
      </c>
    </row>
    <row r="52" spans="1:8" s="17" customFormat="1" ht="11.25" x14ac:dyDescent="0.2">
      <c r="A52" s="10" t="s">
        <v>16</v>
      </c>
      <c r="B52" s="9" t="s">
        <v>21</v>
      </c>
      <c r="C52" s="10" t="s">
        <v>26</v>
      </c>
      <c r="D52" s="10" t="s">
        <v>30</v>
      </c>
      <c r="E52" s="10"/>
      <c r="F52" s="10"/>
      <c r="G52" s="20">
        <f>G53</f>
        <v>256.8</v>
      </c>
      <c r="H52" s="20" t="s">
        <v>48</v>
      </c>
    </row>
    <row r="53" spans="1:8" s="17" customFormat="1" ht="11.25" x14ac:dyDescent="0.2">
      <c r="A53" s="10" t="s">
        <v>5</v>
      </c>
      <c r="B53" s="9" t="s">
        <v>21</v>
      </c>
      <c r="C53" s="10" t="s">
        <v>26</v>
      </c>
      <c r="D53" s="10" t="s">
        <v>30</v>
      </c>
      <c r="E53" s="10" t="s">
        <v>36</v>
      </c>
      <c r="F53" s="10"/>
      <c r="G53" s="20">
        <f>G54</f>
        <v>256.8</v>
      </c>
      <c r="H53" s="20" t="s">
        <v>48</v>
      </c>
    </row>
    <row r="54" spans="1:8" s="17" customFormat="1" ht="22.5" x14ac:dyDescent="0.2">
      <c r="A54" s="8" t="s">
        <v>7</v>
      </c>
      <c r="B54" s="9" t="s">
        <v>21</v>
      </c>
      <c r="C54" s="10" t="s">
        <v>26</v>
      </c>
      <c r="D54" s="10" t="s">
        <v>30</v>
      </c>
      <c r="E54" s="10" t="s">
        <v>36</v>
      </c>
      <c r="F54" s="9" t="s">
        <v>40</v>
      </c>
      <c r="G54" s="20">
        <f>G55</f>
        <v>256.8</v>
      </c>
      <c r="H54" s="20" t="s">
        <v>48</v>
      </c>
    </row>
    <row r="55" spans="1:8" s="17" customFormat="1" ht="22.5" x14ac:dyDescent="0.2">
      <c r="A55" s="8" t="s">
        <v>12</v>
      </c>
      <c r="B55" s="9" t="s">
        <v>21</v>
      </c>
      <c r="C55" s="10" t="s">
        <v>26</v>
      </c>
      <c r="D55" s="10" t="s">
        <v>30</v>
      </c>
      <c r="E55" s="10" t="s">
        <v>36</v>
      </c>
      <c r="F55" s="9" t="s">
        <v>41</v>
      </c>
      <c r="G55" s="20">
        <v>256.8</v>
      </c>
      <c r="H55" s="20" t="s">
        <v>48</v>
      </c>
    </row>
    <row r="56" spans="1:8" s="17" customFormat="1" ht="22.5" x14ac:dyDescent="0.2">
      <c r="A56" s="8" t="s">
        <v>17</v>
      </c>
      <c r="B56" s="9" t="s">
        <v>21</v>
      </c>
      <c r="C56" s="10" t="s">
        <v>27</v>
      </c>
      <c r="D56" s="10"/>
      <c r="E56" s="10"/>
      <c r="F56" s="10"/>
      <c r="G56" s="20">
        <f>G61+G65+G57</f>
        <v>3307.9</v>
      </c>
      <c r="H56" s="20">
        <v>0</v>
      </c>
    </row>
    <row r="57" spans="1:8" s="17" customFormat="1" ht="11.25" x14ac:dyDescent="0.2">
      <c r="A57" s="8" t="s">
        <v>95</v>
      </c>
      <c r="B57" s="9" t="s">
        <v>20</v>
      </c>
      <c r="C57" s="10" t="s">
        <v>27</v>
      </c>
      <c r="D57" s="21" t="s">
        <v>32</v>
      </c>
      <c r="E57" s="10"/>
      <c r="F57" s="10"/>
      <c r="G57" s="20">
        <f t="shared" ref="G57:H59" si="3">G58</f>
        <v>3305.9</v>
      </c>
      <c r="H57" s="20">
        <f t="shared" si="3"/>
        <v>0</v>
      </c>
    </row>
    <row r="58" spans="1:8" s="17" customFormat="1" ht="11.25" x14ac:dyDescent="0.2">
      <c r="A58" s="10" t="s">
        <v>5</v>
      </c>
      <c r="B58" s="9">
        <v>937</v>
      </c>
      <c r="C58" s="10" t="s">
        <v>27</v>
      </c>
      <c r="D58" s="21" t="s">
        <v>32</v>
      </c>
      <c r="E58" s="10" t="s">
        <v>36</v>
      </c>
      <c r="F58" s="10"/>
      <c r="G58" s="20">
        <f t="shared" si="3"/>
        <v>3305.9</v>
      </c>
      <c r="H58" s="20">
        <f t="shared" si="3"/>
        <v>0</v>
      </c>
    </row>
    <row r="59" spans="1:8" s="17" customFormat="1" ht="22.5" x14ac:dyDescent="0.2">
      <c r="A59" s="8" t="s">
        <v>14</v>
      </c>
      <c r="B59" s="9" t="s">
        <v>20</v>
      </c>
      <c r="C59" s="10" t="s">
        <v>27</v>
      </c>
      <c r="D59" s="21" t="s">
        <v>32</v>
      </c>
      <c r="E59" s="10" t="s">
        <v>36</v>
      </c>
      <c r="F59" s="9" t="s">
        <v>40</v>
      </c>
      <c r="G59" s="20">
        <f t="shared" si="3"/>
        <v>3305.9</v>
      </c>
      <c r="H59" s="20">
        <f t="shared" si="3"/>
        <v>0</v>
      </c>
    </row>
    <row r="60" spans="1:8" s="17" customFormat="1" ht="22.5" x14ac:dyDescent="0.2">
      <c r="A60" s="8" t="s">
        <v>12</v>
      </c>
      <c r="B60" s="9" t="s">
        <v>20</v>
      </c>
      <c r="C60" s="10" t="s">
        <v>27</v>
      </c>
      <c r="D60" s="21" t="s">
        <v>32</v>
      </c>
      <c r="E60" s="10" t="s">
        <v>36</v>
      </c>
      <c r="F60" s="9" t="s">
        <v>41</v>
      </c>
      <c r="G60" s="20">
        <f>831.2+127.7+2365.2-18.2</f>
        <v>3305.9</v>
      </c>
      <c r="H60" s="20">
        <v>0</v>
      </c>
    </row>
    <row r="61" spans="1:8" s="17" customFormat="1" ht="22.5" customHeight="1" x14ac:dyDescent="0.2">
      <c r="A61" s="8" t="s">
        <v>88</v>
      </c>
      <c r="B61" s="9" t="s">
        <v>21</v>
      </c>
      <c r="C61" s="10" t="s">
        <v>27</v>
      </c>
      <c r="D61" s="10">
        <v>10</v>
      </c>
      <c r="E61" s="10"/>
      <c r="F61" s="10"/>
      <c r="G61" s="20">
        <f>G62</f>
        <v>2</v>
      </c>
      <c r="H61" s="20" t="s">
        <v>48</v>
      </c>
    </row>
    <row r="62" spans="1:8" s="17" customFormat="1" ht="11.25" x14ac:dyDescent="0.2">
      <c r="A62" s="10" t="s">
        <v>5</v>
      </c>
      <c r="B62" s="9">
        <v>937</v>
      </c>
      <c r="C62" s="10" t="s">
        <v>27</v>
      </c>
      <c r="D62" s="10">
        <v>10</v>
      </c>
      <c r="E62" s="10" t="s">
        <v>36</v>
      </c>
      <c r="F62" s="10"/>
      <c r="G62" s="20">
        <f>G63</f>
        <v>2</v>
      </c>
      <c r="H62" s="20" t="s">
        <v>48</v>
      </c>
    </row>
    <row r="63" spans="1:8" s="17" customFormat="1" ht="22.5" x14ac:dyDescent="0.2">
      <c r="A63" s="8" t="s">
        <v>14</v>
      </c>
      <c r="B63" s="9" t="s">
        <v>21</v>
      </c>
      <c r="C63" s="10" t="s">
        <v>27</v>
      </c>
      <c r="D63" s="10">
        <v>10</v>
      </c>
      <c r="E63" s="10" t="s">
        <v>36</v>
      </c>
      <c r="F63" s="9" t="s">
        <v>40</v>
      </c>
      <c r="G63" s="20">
        <f>G64</f>
        <v>2</v>
      </c>
      <c r="H63" s="20" t="s">
        <v>48</v>
      </c>
    </row>
    <row r="64" spans="1:8" s="17" customFormat="1" ht="22.5" x14ac:dyDescent="0.2">
      <c r="A64" s="8" t="s">
        <v>12</v>
      </c>
      <c r="B64" s="9" t="s">
        <v>21</v>
      </c>
      <c r="C64" s="10" t="s">
        <v>27</v>
      </c>
      <c r="D64" s="10">
        <v>10</v>
      </c>
      <c r="E64" s="10" t="s">
        <v>36</v>
      </c>
      <c r="F64" s="9" t="s">
        <v>41</v>
      </c>
      <c r="G64" s="20">
        <v>2</v>
      </c>
      <c r="H64" s="20" t="s">
        <v>48</v>
      </c>
    </row>
    <row r="65" spans="1:9" s="17" customFormat="1" ht="22.5" hidden="1" x14ac:dyDescent="0.2">
      <c r="A65" s="8" t="s">
        <v>18</v>
      </c>
      <c r="B65" s="9" t="s">
        <v>21</v>
      </c>
      <c r="C65" s="10" t="s">
        <v>27</v>
      </c>
      <c r="D65" s="10" t="s">
        <v>33</v>
      </c>
      <c r="E65" s="10"/>
      <c r="F65" s="10"/>
      <c r="G65" s="20">
        <f>G66</f>
        <v>0</v>
      </c>
      <c r="H65" s="20">
        <f>H66</f>
        <v>0</v>
      </c>
    </row>
    <row r="66" spans="1:9" s="17" customFormat="1" ht="11.25" hidden="1" x14ac:dyDescent="0.2">
      <c r="A66" s="10" t="s">
        <v>5</v>
      </c>
      <c r="B66" s="9" t="s">
        <v>21</v>
      </c>
      <c r="C66" s="10" t="s">
        <v>27</v>
      </c>
      <c r="D66" s="10" t="s">
        <v>33</v>
      </c>
      <c r="E66" s="10" t="s">
        <v>36</v>
      </c>
      <c r="F66" s="10"/>
      <c r="G66" s="20">
        <f>G67+G69</f>
        <v>0</v>
      </c>
      <c r="H66" s="20">
        <f>H67+H69</f>
        <v>0</v>
      </c>
    </row>
    <row r="67" spans="1:9" s="17" customFormat="1" ht="22.5" hidden="1" x14ac:dyDescent="0.2">
      <c r="A67" s="8" t="s">
        <v>14</v>
      </c>
      <c r="B67" s="9" t="s">
        <v>21</v>
      </c>
      <c r="C67" s="10" t="s">
        <v>27</v>
      </c>
      <c r="D67" s="10" t="s">
        <v>33</v>
      </c>
      <c r="E67" s="10" t="s">
        <v>36</v>
      </c>
      <c r="F67" s="9" t="s">
        <v>40</v>
      </c>
      <c r="G67" s="20">
        <v>0</v>
      </c>
      <c r="H67" s="20">
        <v>0</v>
      </c>
    </row>
    <row r="68" spans="1:9" s="17" customFormat="1" ht="22.5" hidden="1" x14ac:dyDescent="0.2">
      <c r="A68" s="8" t="s">
        <v>8</v>
      </c>
      <c r="B68" s="9" t="s">
        <v>21</v>
      </c>
      <c r="C68" s="10" t="s">
        <v>27</v>
      </c>
      <c r="D68" s="10" t="s">
        <v>33</v>
      </c>
      <c r="E68" s="10" t="s">
        <v>36</v>
      </c>
      <c r="F68" s="9" t="s">
        <v>41</v>
      </c>
      <c r="G68" s="20">
        <v>0</v>
      </c>
      <c r="H68" s="20">
        <v>0</v>
      </c>
    </row>
    <row r="69" spans="1:9" s="17" customFormat="1" ht="22.5" hidden="1" x14ac:dyDescent="0.2">
      <c r="A69" s="8" t="s">
        <v>49</v>
      </c>
      <c r="B69" s="9" t="s">
        <v>21</v>
      </c>
      <c r="C69" s="10" t="s">
        <v>27</v>
      </c>
      <c r="D69" s="10" t="s">
        <v>33</v>
      </c>
      <c r="E69" s="10" t="s">
        <v>36</v>
      </c>
      <c r="F69" s="9" t="s">
        <v>65</v>
      </c>
      <c r="G69" s="20">
        <f>G70</f>
        <v>0</v>
      </c>
      <c r="H69" s="20">
        <f>H70</f>
        <v>0</v>
      </c>
    </row>
    <row r="70" spans="1:9" s="17" customFormat="1" ht="22.5" hidden="1" x14ac:dyDescent="0.2">
      <c r="A70" s="8" t="s">
        <v>50</v>
      </c>
      <c r="B70" s="9" t="s">
        <v>21</v>
      </c>
      <c r="C70" s="10" t="s">
        <v>27</v>
      </c>
      <c r="D70" s="10" t="s">
        <v>33</v>
      </c>
      <c r="E70" s="10" t="s">
        <v>36</v>
      </c>
      <c r="F70" s="9" t="s">
        <v>66</v>
      </c>
      <c r="G70" s="20">
        <v>0</v>
      </c>
      <c r="H70" s="20">
        <v>0</v>
      </c>
    </row>
    <row r="71" spans="1:9" s="17" customFormat="1" ht="11.25" x14ac:dyDescent="0.2">
      <c r="A71" s="8" t="s">
        <v>78</v>
      </c>
      <c r="B71" s="9" t="s">
        <v>20</v>
      </c>
      <c r="C71" s="21" t="s">
        <v>30</v>
      </c>
      <c r="D71" s="10"/>
      <c r="E71" s="10"/>
      <c r="F71" s="9"/>
      <c r="G71" s="20">
        <f t="shared" ref="G71:H77" si="4">G72</f>
        <v>58846.3</v>
      </c>
      <c r="H71" s="20">
        <f t="shared" si="4"/>
        <v>39192.699999999997</v>
      </c>
    </row>
    <row r="72" spans="1:9" s="17" customFormat="1" ht="11.25" x14ac:dyDescent="0.2">
      <c r="A72" s="8" t="s">
        <v>79</v>
      </c>
      <c r="B72" s="9" t="s">
        <v>20</v>
      </c>
      <c r="C72" s="21" t="s">
        <v>30</v>
      </c>
      <c r="D72" s="21" t="s">
        <v>32</v>
      </c>
      <c r="E72" s="10"/>
      <c r="F72" s="9"/>
      <c r="G72" s="20">
        <f>G76+G73</f>
        <v>58846.3</v>
      </c>
      <c r="H72" s="20">
        <f>H76+H73</f>
        <v>39192.699999999997</v>
      </c>
    </row>
    <row r="73" spans="1:9" s="17" customFormat="1" ht="67.5" x14ac:dyDescent="0.2">
      <c r="A73" s="24" t="s">
        <v>110</v>
      </c>
      <c r="B73" s="9" t="s">
        <v>20</v>
      </c>
      <c r="C73" s="21" t="s">
        <v>30</v>
      </c>
      <c r="D73" s="21" t="s">
        <v>32</v>
      </c>
      <c r="E73" s="10" t="s">
        <v>85</v>
      </c>
      <c r="F73" s="10"/>
      <c r="G73" s="20">
        <f>G74</f>
        <v>48098.3</v>
      </c>
      <c r="H73" s="20">
        <f>H74</f>
        <v>31677.3</v>
      </c>
    </row>
    <row r="74" spans="1:9" s="17" customFormat="1" ht="22.5" x14ac:dyDescent="0.2">
      <c r="A74" s="8" t="s">
        <v>7</v>
      </c>
      <c r="B74" s="9" t="s">
        <v>20</v>
      </c>
      <c r="C74" s="21" t="s">
        <v>30</v>
      </c>
      <c r="D74" s="21" t="s">
        <v>32</v>
      </c>
      <c r="E74" s="10" t="s">
        <v>85</v>
      </c>
      <c r="F74" s="9" t="s">
        <v>40</v>
      </c>
      <c r="G74" s="20">
        <f>G75</f>
        <v>48098.3</v>
      </c>
      <c r="H74" s="20">
        <f>H75</f>
        <v>31677.3</v>
      </c>
    </row>
    <row r="75" spans="1:9" s="17" customFormat="1" ht="22.5" x14ac:dyDescent="0.2">
      <c r="A75" s="8" t="s">
        <v>8</v>
      </c>
      <c r="B75" s="9" t="s">
        <v>20</v>
      </c>
      <c r="C75" s="21" t="s">
        <v>30</v>
      </c>
      <c r="D75" s="21" t="s">
        <v>32</v>
      </c>
      <c r="E75" s="10" t="s">
        <v>85</v>
      </c>
      <c r="F75" s="9" t="s">
        <v>41</v>
      </c>
      <c r="G75" s="20">
        <f>14000+2421+31677.3</f>
        <v>48098.3</v>
      </c>
      <c r="H75" s="20">
        <v>31677.3</v>
      </c>
    </row>
    <row r="76" spans="1:9" s="17" customFormat="1" ht="11.25" x14ac:dyDescent="0.2">
      <c r="A76" s="10" t="s">
        <v>5</v>
      </c>
      <c r="B76" s="9" t="s">
        <v>20</v>
      </c>
      <c r="C76" s="21" t="s">
        <v>30</v>
      </c>
      <c r="D76" s="21" t="s">
        <v>32</v>
      </c>
      <c r="E76" s="10" t="s">
        <v>36</v>
      </c>
      <c r="F76" s="10"/>
      <c r="G76" s="20">
        <f>G77+G79</f>
        <v>10748.000000000002</v>
      </c>
      <c r="H76" s="20">
        <f t="shared" si="4"/>
        <v>7515.4</v>
      </c>
    </row>
    <row r="77" spans="1:9" s="17" customFormat="1" ht="22.5" x14ac:dyDescent="0.2">
      <c r="A77" s="8" t="s">
        <v>7</v>
      </c>
      <c r="B77" s="9" t="s">
        <v>20</v>
      </c>
      <c r="C77" s="21" t="s">
        <v>30</v>
      </c>
      <c r="D77" s="21" t="s">
        <v>32</v>
      </c>
      <c r="E77" s="10" t="s">
        <v>36</v>
      </c>
      <c r="F77" s="9" t="s">
        <v>40</v>
      </c>
      <c r="G77" s="20">
        <f t="shared" si="4"/>
        <v>10648.000000000002</v>
      </c>
      <c r="H77" s="20">
        <f t="shared" si="4"/>
        <v>7515.4</v>
      </c>
    </row>
    <row r="78" spans="1:9" s="17" customFormat="1" ht="22.5" x14ac:dyDescent="0.2">
      <c r="A78" s="8" t="s">
        <v>8</v>
      </c>
      <c r="B78" s="9" t="s">
        <v>20</v>
      </c>
      <c r="C78" s="21" t="s">
        <v>30</v>
      </c>
      <c r="D78" s="21" t="s">
        <v>32</v>
      </c>
      <c r="E78" s="10" t="s">
        <v>36</v>
      </c>
      <c r="F78" s="9" t="s">
        <v>41</v>
      </c>
      <c r="G78" s="20">
        <f>140+860+7568.2+1366.6+766-52.8</f>
        <v>10648.000000000002</v>
      </c>
      <c r="H78" s="20">
        <f>7568.2-52.8</f>
        <v>7515.4</v>
      </c>
      <c r="I78" s="23"/>
    </row>
    <row r="79" spans="1:9" s="17" customFormat="1" ht="11.25" x14ac:dyDescent="0.2">
      <c r="A79" s="10" t="s">
        <v>9</v>
      </c>
      <c r="B79" s="9" t="s">
        <v>20</v>
      </c>
      <c r="C79" s="21" t="s">
        <v>30</v>
      </c>
      <c r="D79" s="21" t="s">
        <v>32</v>
      </c>
      <c r="E79" s="10" t="s">
        <v>36</v>
      </c>
      <c r="F79" s="9">
        <v>800</v>
      </c>
      <c r="G79" s="20">
        <f>G80+G81</f>
        <v>100</v>
      </c>
      <c r="H79" s="20">
        <f>H80+H81</f>
        <v>0</v>
      </c>
      <c r="I79" s="23"/>
    </row>
    <row r="80" spans="1:9" s="17" customFormat="1" ht="11.25" hidden="1" x14ac:dyDescent="0.2">
      <c r="A80" s="8" t="s">
        <v>83</v>
      </c>
      <c r="B80" s="9" t="s">
        <v>20</v>
      </c>
      <c r="C80" s="21" t="s">
        <v>30</v>
      </c>
      <c r="D80" s="21" t="s">
        <v>32</v>
      </c>
      <c r="E80" s="10" t="s">
        <v>36</v>
      </c>
      <c r="F80" s="9">
        <v>830</v>
      </c>
      <c r="G80" s="20">
        <v>0</v>
      </c>
      <c r="H80" s="20">
        <v>0</v>
      </c>
      <c r="I80" s="23"/>
    </row>
    <row r="81" spans="1:9" s="17" customFormat="1" ht="11.25" x14ac:dyDescent="0.2">
      <c r="A81" s="10" t="s">
        <v>10</v>
      </c>
      <c r="B81" s="9" t="s">
        <v>20</v>
      </c>
      <c r="C81" s="21" t="s">
        <v>30</v>
      </c>
      <c r="D81" s="21" t="s">
        <v>32</v>
      </c>
      <c r="E81" s="10" t="s">
        <v>36</v>
      </c>
      <c r="F81" s="9">
        <v>850</v>
      </c>
      <c r="G81" s="20">
        <v>100</v>
      </c>
      <c r="H81" s="20">
        <v>0</v>
      </c>
      <c r="I81" s="23"/>
    </row>
    <row r="82" spans="1:9" s="17" customFormat="1" ht="11.25" x14ac:dyDescent="0.2">
      <c r="A82" s="10" t="s">
        <v>69</v>
      </c>
      <c r="B82" s="9" t="s">
        <v>21</v>
      </c>
      <c r="C82" s="10" t="s">
        <v>60</v>
      </c>
      <c r="D82" s="10"/>
      <c r="E82" s="10"/>
      <c r="F82" s="10"/>
      <c r="G82" s="20">
        <f t="shared" ref="G82:H91" si="5">G83</f>
        <v>176617</v>
      </c>
      <c r="H82" s="20">
        <f t="shared" si="5"/>
        <v>22556.100000000002</v>
      </c>
    </row>
    <row r="83" spans="1:9" s="17" customFormat="1" ht="11.25" x14ac:dyDescent="0.2">
      <c r="A83" s="10" t="s">
        <v>51</v>
      </c>
      <c r="B83" s="9" t="s">
        <v>21</v>
      </c>
      <c r="C83" s="10" t="s">
        <v>60</v>
      </c>
      <c r="D83" s="10" t="s">
        <v>27</v>
      </c>
      <c r="E83" s="10"/>
      <c r="F83" s="10"/>
      <c r="G83" s="20">
        <f>G90+G84+G87</f>
        <v>176617</v>
      </c>
      <c r="H83" s="20">
        <f>H90+H84</f>
        <v>22556.100000000002</v>
      </c>
    </row>
    <row r="84" spans="1:9" s="17" customFormat="1" ht="22.5" x14ac:dyDescent="0.2">
      <c r="A84" s="24" t="s">
        <v>108</v>
      </c>
      <c r="B84" s="9" t="s">
        <v>20</v>
      </c>
      <c r="C84" s="10" t="s">
        <v>60</v>
      </c>
      <c r="D84" s="10" t="s">
        <v>27</v>
      </c>
      <c r="E84" s="10" t="s">
        <v>86</v>
      </c>
      <c r="F84" s="9"/>
      <c r="G84" s="20">
        <f>G85</f>
        <v>25216.400000000001</v>
      </c>
      <c r="H84" s="20">
        <f>H85</f>
        <v>17606.400000000001</v>
      </c>
    </row>
    <row r="85" spans="1:9" s="17" customFormat="1" ht="22.5" x14ac:dyDescent="0.2">
      <c r="A85" s="8" t="s">
        <v>14</v>
      </c>
      <c r="B85" s="9" t="s">
        <v>20</v>
      </c>
      <c r="C85" s="10" t="s">
        <v>60</v>
      </c>
      <c r="D85" s="10" t="s">
        <v>27</v>
      </c>
      <c r="E85" s="10" t="s">
        <v>86</v>
      </c>
      <c r="F85" s="9" t="s">
        <v>40</v>
      </c>
      <c r="G85" s="20">
        <f>G86</f>
        <v>25216.400000000001</v>
      </c>
      <c r="H85" s="20">
        <f>H86</f>
        <v>17606.400000000001</v>
      </c>
    </row>
    <row r="86" spans="1:9" s="17" customFormat="1" ht="22.5" x14ac:dyDescent="0.2">
      <c r="A86" s="25" t="s">
        <v>12</v>
      </c>
      <c r="B86" s="9" t="s">
        <v>20</v>
      </c>
      <c r="C86" s="10" t="s">
        <v>60</v>
      </c>
      <c r="D86" s="10" t="s">
        <v>27</v>
      </c>
      <c r="E86" s="10" t="s">
        <v>86</v>
      </c>
      <c r="F86" s="9" t="s">
        <v>41</v>
      </c>
      <c r="G86" s="20">
        <f>7610+17606.4</f>
        <v>25216.400000000001</v>
      </c>
      <c r="H86" s="26">
        <v>17606.400000000001</v>
      </c>
    </row>
    <row r="87" spans="1:9" s="17" customFormat="1" ht="33.75" x14ac:dyDescent="0.2">
      <c r="A87" s="24" t="s">
        <v>109</v>
      </c>
      <c r="B87" s="9" t="s">
        <v>20</v>
      </c>
      <c r="C87" s="10" t="s">
        <v>60</v>
      </c>
      <c r="D87" s="10" t="s">
        <v>27</v>
      </c>
      <c r="E87" s="10" t="s">
        <v>93</v>
      </c>
      <c r="F87" s="9"/>
      <c r="G87" s="20">
        <f>G88</f>
        <v>61879.9</v>
      </c>
      <c r="H87" s="20">
        <f>H88</f>
        <v>0</v>
      </c>
    </row>
    <row r="88" spans="1:9" s="17" customFormat="1" ht="22.5" x14ac:dyDescent="0.2">
      <c r="A88" s="8" t="s">
        <v>14</v>
      </c>
      <c r="B88" s="9" t="s">
        <v>20</v>
      </c>
      <c r="C88" s="10" t="s">
        <v>60</v>
      </c>
      <c r="D88" s="10" t="s">
        <v>27</v>
      </c>
      <c r="E88" s="10" t="s">
        <v>93</v>
      </c>
      <c r="F88" s="9" t="s">
        <v>40</v>
      </c>
      <c r="G88" s="20">
        <f>G89</f>
        <v>61879.9</v>
      </c>
      <c r="H88" s="20">
        <f>H89</f>
        <v>0</v>
      </c>
    </row>
    <row r="89" spans="1:9" s="17" customFormat="1" ht="22.5" x14ac:dyDescent="0.2">
      <c r="A89" s="25" t="s">
        <v>12</v>
      </c>
      <c r="B89" s="9" t="s">
        <v>20</v>
      </c>
      <c r="C89" s="10" t="s">
        <v>60</v>
      </c>
      <c r="D89" s="10" t="s">
        <v>27</v>
      </c>
      <c r="E89" s="10" t="s">
        <v>93</v>
      </c>
      <c r="F89" s="9" t="s">
        <v>41</v>
      </c>
      <c r="G89" s="20">
        <f>6703.6+300.4+38290+165.9+16420</f>
        <v>61879.9</v>
      </c>
      <c r="H89" s="26">
        <v>0</v>
      </c>
    </row>
    <row r="90" spans="1:9" s="17" customFormat="1" ht="11.25" x14ac:dyDescent="0.2">
      <c r="A90" s="10" t="s">
        <v>5</v>
      </c>
      <c r="B90" s="9" t="s">
        <v>21</v>
      </c>
      <c r="C90" s="10" t="s">
        <v>60</v>
      </c>
      <c r="D90" s="10" t="s">
        <v>27</v>
      </c>
      <c r="E90" s="10" t="s">
        <v>36</v>
      </c>
      <c r="F90" s="10"/>
      <c r="G90" s="20">
        <f>G91+G93+G95</f>
        <v>89520.700000000012</v>
      </c>
      <c r="H90" s="20">
        <f t="shared" si="5"/>
        <v>4949.7</v>
      </c>
    </row>
    <row r="91" spans="1:9" s="17" customFormat="1" ht="22.5" x14ac:dyDescent="0.2">
      <c r="A91" s="8" t="s">
        <v>7</v>
      </c>
      <c r="B91" s="9" t="s">
        <v>21</v>
      </c>
      <c r="C91" s="10" t="s">
        <v>60</v>
      </c>
      <c r="D91" s="10" t="s">
        <v>27</v>
      </c>
      <c r="E91" s="10" t="s">
        <v>36</v>
      </c>
      <c r="F91" s="9" t="s">
        <v>40</v>
      </c>
      <c r="G91" s="20">
        <f t="shared" si="5"/>
        <v>52932</v>
      </c>
      <c r="H91" s="20">
        <f t="shared" si="5"/>
        <v>4949.7</v>
      </c>
    </row>
    <row r="92" spans="1:9" s="17" customFormat="1" ht="22.5" x14ac:dyDescent="0.2">
      <c r="A92" s="8" t="s">
        <v>8</v>
      </c>
      <c r="B92" s="9" t="s">
        <v>21</v>
      </c>
      <c r="C92" s="10" t="s">
        <v>60</v>
      </c>
      <c r="D92" s="10" t="s">
        <v>27</v>
      </c>
      <c r="E92" s="10" t="s">
        <v>36</v>
      </c>
      <c r="F92" s="9" t="s">
        <v>41</v>
      </c>
      <c r="G92" s="20">
        <f>34739.2+8752.2+6358.2-3674.6+254.8+5000-46.2+1548.4</f>
        <v>52932</v>
      </c>
      <c r="H92" s="20">
        <f>4985.7-36</f>
        <v>4949.7</v>
      </c>
    </row>
    <row r="93" spans="1:9" s="17" customFormat="1" ht="22.5" x14ac:dyDescent="0.2">
      <c r="A93" s="8" t="s">
        <v>49</v>
      </c>
      <c r="B93" s="9" t="s">
        <v>20</v>
      </c>
      <c r="C93" s="10" t="s">
        <v>60</v>
      </c>
      <c r="D93" s="10" t="s">
        <v>27</v>
      </c>
      <c r="E93" s="10" t="s">
        <v>36</v>
      </c>
      <c r="F93" s="9">
        <v>600</v>
      </c>
      <c r="G93" s="20">
        <f>G94</f>
        <v>34085.1</v>
      </c>
      <c r="H93" s="20">
        <f>H94</f>
        <v>0</v>
      </c>
    </row>
    <row r="94" spans="1:9" s="17" customFormat="1" ht="11.25" x14ac:dyDescent="0.2">
      <c r="A94" s="8" t="s">
        <v>75</v>
      </c>
      <c r="B94" s="9" t="s">
        <v>20</v>
      </c>
      <c r="C94" s="10" t="s">
        <v>60</v>
      </c>
      <c r="D94" s="10" t="s">
        <v>27</v>
      </c>
      <c r="E94" s="10" t="s">
        <v>36</v>
      </c>
      <c r="F94" s="9">
        <v>610</v>
      </c>
      <c r="G94" s="20">
        <f>29289.4+4795.7</f>
        <v>34085.1</v>
      </c>
      <c r="H94" s="20">
        <v>0</v>
      </c>
    </row>
    <row r="95" spans="1:9" s="17" customFormat="1" ht="11.25" x14ac:dyDescent="0.2">
      <c r="A95" s="10" t="s">
        <v>9</v>
      </c>
      <c r="B95" s="9" t="s">
        <v>20</v>
      </c>
      <c r="C95" s="10" t="s">
        <v>60</v>
      </c>
      <c r="D95" s="10" t="s">
        <v>27</v>
      </c>
      <c r="E95" s="10" t="s">
        <v>36</v>
      </c>
      <c r="F95" s="9">
        <v>800</v>
      </c>
      <c r="G95" s="20">
        <f>G97+G96</f>
        <v>2503.6</v>
      </c>
      <c r="H95" s="20">
        <f>H97</f>
        <v>0</v>
      </c>
    </row>
    <row r="96" spans="1:9" s="17" customFormat="1" ht="11.25" x14ac:dyDescent="0.2">
      <c r="A96" s="8" t="s">
        <v>83</v>
      </c>
      <c r="B96" s="9" t="s">
        <v>20</v>
      </c>
      <c r="C96" s="10" t="s">
        <v>60</v>
      </c>
      <c r="D96" s="10" t="s">
        <v>27</v>
      </c>
      <c r="E96" s="10" t="s">
        <v>36</v>
      </c>
      <c r="F96" s="9">
        <v>830</v>
      </c>
      <c r="G96" s="20">
        <f>800+1653.6</f>
        <v>2453.6</v>
      </c>
      <c r="H96" s="20">
        <v>0</v>
      </c>
    </row>
    <row r="97" spans="1:8" s="17" customFormat="1" ht="11.25" x14ac:dyDescent="0.2">
      <c r="A97" s="10" t="s">
        <v>10</v>
      </c>
      <c r="B97" s="9" t="s">
        <v>20</v>
      </c>
      <c r="C97" s="10" t="s">
        <v>60</v>
      </c>
      <c r="D97" s="10" t="s">
        <v>27</v>
      </c>
      <c r="E97" s="10" t="s">
        <v>36</v>
      </c>
      <c r="F97" s="9">
        <v>850</v>
      </c>
      <c r="G97" s="20">
        <v>50</v>
      </c>
      <c r="H97" s="20">
        <v>0</v>
      </c>
    </row>
    <row r="98" spans="1:8" s="17" customFormat="1" ht="11.25" x14ac:dyDescent="0.2">
      <c r="A98" s="10" t="s">
        <v>52</v>
      </c>
      <c r="B98" s="9" t="s">
        <v>20</v>
      </c>
      <c r="C98" s="10" t="s">
        <v>61</v>
      </c>
      <c r="D98" s="10"/>
      <c r="E98" s="10"/>
      <c r="F98" s="10"/>
      <c r="G98" s="20">
        <f>G103+G99</f>
        <v>949.5</v>
      </c>
      <c r="H98" s="20">
        <f>H103+H99</f>
        <v>0</v>
      </c>
    </row>
    <row r="99" spans="1:8" s="17" customFormat="1" ht="22.5" x14ac:dyDescent="0.2">
      <c r="A99" s="8" t="s">
        <v>90</v>
      </c>
      <c r="B99" s="9" t="s">
        <v>20</v>
      </c>
      <c r="C99" s="10" t="s">
        <v>61</v>
      </c>
      <c r="D99" s="21" t="s">
        <v>60</v>
      </c>
      <c r="E99" s="10"/>
      <c r="F99" s="10"/>
      <c r="G99" s="20">
        <f t="shared" ref="G99:H101" si="6">G100</f>
        <v>449.5</v>
      </c>
      <c r="H99" s="20">
        <f t="shared" si="6"/>
        <v>0</v>
      </c>
    </row>
    <row r="100" spans="1:8" s="17" customFormat="1" ht="11.25" x14ac:dyDescent="0.2">
      <c r="A100" s="10" t="s">
        <v>5</v>
      </c>
      <c r="B100" s="9" t="s">
        <v>20</v>
      </c>
      <c r="C100" s="10" t="s">
        <v>61</v>
      </c>
      <c r="D100" s="21" t="s">
        <v>60</v>
      </c>
      <c r="E100" s="10" t="s">
        <v>36</v>
      </c>
      <c r="F100" s="10"/>
      <c r="G100" s="20">
        <f t="shared" si="6"/>
        <v>449.5</v>
      </c>
      <c r="H100" s="20">
        <f t="shared" si="6"/>
        <v>0</v>
      </c>
    </row>
    <row r="101" spans="1:8" s="17" customFormat="1" ht="22.5" x14ac:dyDescent="0.2">
      <c r="A101" s="8" t="s">
        <v>7</v>
      </c>
      <c r="B101" s="9" t="s">
        <v>20</v>
      </c>
      <c r="C101" s="10" t="s">
        <v>61</v>
      </c>
      <c r="D101" s="21" t="s">
        <v>60</v>
      </c>
      <c r="E101" s="10" t="s">
        <v>36</v>
      </c>
      <c r="F101" s="9" t="s">
        <v>40</v>
      </c>
      <c r="G101" s="20">
        <f t="shared" si="6"/>
        <v>449.5</v>
      </c>
      <c r="H101" s="20">
        <f t="shared" si="6"/>
        <v>0</v>
      </c>
    </row>
    <row r="102" spans="1:8" s="17" customFormat="1" ht="22.5" x14ac:dyDescent="0.2">
      <c r="A102" s="8" t="s">
        <v>8</v>
      </c>
      <c r="B102" s="9" t="s">
        <v>20</v>
      </c>
      <c r="C102" s="10" t="s">
        <v>61</v>
      </c>
      <c r="D102" s="21" t="s">
        <v>60</v>
      </c>
      <c r="E102" s="10" t="s">
        <v>36</v>
      </c>
      <c r="F102" s="9" t="s">
        <v>41</v>
      </c>
      <c r="G102" s="20">
        <f>418.5+31</f>
        <v>449.5</v>
      </c>
      <c r="H102" s="20">
        <v>0</v>
      </c>
    </row>
    <row r="103" spans="1:8" s="17" customFormat="1" ht="11.25" x14ac:dyDescent="0.2">
      <c r="A103" s="10" t="s">
        <v>74</v>
      </c>
      <c r="B103" s="9" t="s">
        <v>20</v>
      </c>
      <c r="C103" s="10" t="s">
        <v>61</v>
      </c>
      <c r="D103" s="10" t="s">
        <v>61</v>
      </c>
      <c r="E103" s="10"/>
      <c r="F103" s="10"/>
      <c r="G103" s="20">
        <f>G104+G108</f>
        <v>500</v>
      </c>
      <c r="H103" s="20" t="s">
        <v>48</v>
      </c>
    </row>
    <row r="104" spans="1:8" s="17" customFormat="1" ht="33.75" x14ac:dyDescent="0.2">
      <c r="A104" s="8" t="s">
        <v>105</v>
      </c>
      <c r="B104" s="9" t="s">
        <v>20</v>
      </c>
      <c r="C104" s="10" t="s">
        <v>61</v>
      </c>
      <c r="D104" s="10" t="s">
        <v>61</v>
      </c>
      <c r="E104" s="10" t="s">
        <v>96</v>
      </c>
      <c r="F104" s="10"/>
      <c r="G104" s="20">
        <f t="shared" ref="G104:H106" si="7">G105</f>
        <v>500</v>
      </c>
      <c r="H104" s="20">
        <f t="shared" si="7"/>
        <v>0</v>
      </c>
    </row>
    <row r="105" spans="1:8" s="17" customFormat="1" ht="11.25" x14ac:dyDescent="0.2">
      <c r="A105" s="8" t="s">
        <v>106</v>
      </c>
      <c r="B105" s="9" t="s">
        <v>20</v>
      </c>
      <c r="C105" s="10" t="s">
        <v>61</v>
      </c>
      <c r="D105" s="10" t="s">
        <v>61</v>
      </c>
      <c r="E105" s="10" t="s">
        <v>97</v>
      </c>
      <c r="F105" s="10"/>
      <c r="G105" s="20">
        <f t="shared" si="7"/>
        <v>500</v>
      </c>
      <c r="H105" s="20">
        <f t="shared" si="7"/>
        <v>0</v>
      </c>
    </row>
    <row r="106" spans="1:8" s="17" customFormat="1" ht="22.5" x14ac:dyDescent="0.2">
      <c r="A106" s="8" t="s">
        <v>7</v>
      </c>
      <c r="B106" s="9" t="s">
        <v>20</v>
      </c>
      <c r="C106" s="10" t="s">
        <v>61</v>
      </c>
      <c r="D106" s="10" t="s">
        <v>61</v>
      </c>
      <c r="E106" s="10" t="s">
        <v>97</v>
      </c>
      <c r="F106" s="9" t="s">
        <v>40</v>
      </c>
      <c r="G106" s="20">
        <f t="shared" si="7"/>
        <v>500</v>
      </c>
      <c r="H106" s="20">
        <f t="shared" si="7"/>
        <v>0</v>
      </c>
    </row>
    <row r="107" spans="1:8" s="17" customFormat="1" ht="22.5" x14ac:dyDescent="0.2">
      <c r="A107" s="8" t="s">
        <v>8</v>
      </c>
      <c r="B107" s="9" t="s">
        <v>20</v>
      </c>
      <c r="C107" s="10" t="s">
        <v>61</v>
      </c>
      <c r="D107" s="10" t="s">
        <v>61</v>
      </c>
      <c r="E107" s="10" t="s">
        <v>97</v>
      </c>
      <c r="F107" s="9" t="s">
        <v>41</v>
      </c>
      <c r="G107" s="20">
        <v>500</v>
      </c>
      <c r="H107" s="20">
        <v>0</v>
      </c>
    </row>
    <row r="108" spans="1:8" s="17" customFormat="1" ht="11.25" hidden="1" x14ac:dyDescent="0.2">
      <c r="A108" s="10" t="s">
        <v>5</v>
      </c>
      <c r="B108" s="9" t="s">
        <v>21</v>
      </c>
      <c r="C108" s="10" t="s">
        <v>61</v>
      </c>
      <c r="D108" s="10" t="s">
        <v>61</v>
      </c>
      <c r="E108" s="10" t="s">
        <v>36</v>
      </c>
      <c r="F108" s="10"/>
      <c r="G108" s="20">
        <f>G109</f>
        <v>0</v>
      </c>
      <c r="H108" s="20" t="s">
        <v>48</v>
      </c>
    </row>
    <row r="109" spans="1:8" s="17" customFormat="1" ht="22.5" hidden="1" x14ac:dyDescent="0.2">
      <c r="A109" s="8" t="s">
        <v>14</v>
      </c>
      <c r="B109" s="9" t="s">
        <v>21</v>
      </c>
      <c r="C109" s="10" t="s">
        <v>61</v>
      </c>
      <c r="D109" s="10" t="s">
        <v>61</v>
      </c>
      <c r="E109" s="10" t="s">
        <v>36</v>
      </c>
      <c r="F109" s="9" t="s">
        <v>40</v>
      </c>
      <c r="G109" s="20">
        <f>G110</f>
        <v>0</v>
      </c>
      <c r="H109" s="20" t="s">
        <v>48</v>
      </c>
    </row>
    <row r="110" spans="1:8" s="17" customFormat="1" ht="22.5" hidden="1" x14ac:dyDescent="0.2">
      <c r="A110" s="8" t="s">
        <v>8</v>
      </c>
      <c r="B110" s="9" t="s">
        <v>21</v>
      </c>
      <c r="C110" s="10" t="s">
        <v>61</v>
      </c>
      <c r="D110" s="10" t="s">
        <v>61</v>
      </c>
      <c r="E110" s="10" t="s">
        <v>36</v>
      </c>
      <c r="F110" s="9" t="s">
        <v>41</v>
      </c>
      <c r="G110" s="20">
        <v>0</v>
      </c>
      <c r="H110" s="20" t="s">
        <v>48</v>
      </c>
    </row>
    <row r="111" spans="1:8" s="17" customFormat="1" ht="11.25" x14ac:dyDescent="0.2">
      <c r="A111" s="10" t="s">
        <v>53</v>
      </c>
      <c r="B111" s="9" t="s">
        <v>21</v>
      </c>
      <c r="C111" s="10" t="s">
        <v>62</v>
      </c>
      <c r="D111" s="10"/>
      <c r="E111" s="10"/>
      <c r="F111" s="10"/>
      <c r="G111" s="20">
        <f>G112</f>
        <v>2332</v>
      </c>
      <c r="H111" s="20" t="s">
        <v>48</v>
      </c>
    </row>
    <row r="112" spans="1:8" s="17" customFormat="1" ht="11.25" x14ac:dyDescent="0.2">
      <c r="A112" s="10" t="s">
        <v>54</v>
      </c>
      <c r="B112" s="9" t="s">
        <v>21</v>
      </c>
      <c r="C112" s="10" t="s">
        <v>62</v>
      </c>
      <c r="D112" s="10" t="s">
        <v>30</v>
      </c>
      <c r="E112" s="10"/>
      <c r="F112" s="10"/>
      <c r="G112" s="20">
        <f>G119+G113</f>
        <v>2332</v>
      </c>
      <c r="H112" s="20" t="s">
        <v>48</v>
      </c>
    </row>
    <row r="113" spans="1:8" s="17" customFormat="1" ht="33.75" x14ac:dyDescent="0.2">
      <c r="A113" s="8" t="s">
        <v>105</v>
      </c>
      <c r="B113" s="9" t="s">
        <v>20</v>
      </c>
      <c r="C113" s="10" t="s">
        <v>62</v>
      </c>
      <c r="D113" s="10" t="s">
        <v>30</v>
      </c>
      <c r="E113" s="10" t="s">
        <v>96</v>
      </c>
      <c r="F113" s="10"/>
      <c r="G113" s="20">
        <f t="shared" ref="G113:H117" si="8">G114</f>
        <v>2332</v>
      </c>
      <c r="H113" s="20">
        <f t="shared" si="8"/>
        <v>0</v>
      </c>
    </row>
    <row r="114" spans="1:8" s="17" customFormat="1" ht="22.5" x14ac:dyDescent="0.2">
      <c r="A114" s="8" t="s">
        <v>104</v>
      </c>
      <c r="B114" s="9" t="s">
        <v>20</v>
      </c>
      <c r="C114" s="21" t="s">
        <v>62</v>
      </c>
      <c r="D114" s="21" t="s">
        <v>30</v>
      </c>
      <c r="E114" s="10" t="s">
        <v>98</v>
      </c>
      <c r="F114" s="10"/>
      <c r="G114" s="20">
        <f>G117+G115</f>
        <v>2332</v>
      </c>
      <c r="H114" s="20">
        <f>H117</f>
        <v>0</v>
      </c>
    </row>
    <row r="115" spans="1:8" s="17" customFormat="1" ht="22.5" x14ac:dyDescent="0.2">
      <c r="A115" s="8" t="s">
        <v>7</v>
      </c>
      <c r="B115" s="9" t="s">
        <v>20</v>
      </c>
      <c r="C115" s="10" t="s">
        <v>62</v>
      </c>
      <c r="D115" s="10" t="s">
        <v>30</v>
      </c>
      <c r="E115" s="10" t="s">
        <v>98</v>
      </c>
      <c r="F115" s="9" t="s">
        <v>40</v>
      </c>
      <c r="G115" s="20">
        <f>G116</f>
        <v>2332</v>
      </c>
      <c r="H115" s="20">
        <f>H116</f>
        <v>0</v>
      </c>
    </row>
    <row r="116" spans="1:8" s="17" customFormat="1" ht="22.5" x14ac:dyDescent="0.2">
      <c r="A116" s="8" t="s">
        <v>8</v>
      </c>
      <c r="B116" s="9" t="s">
        <v>20</v>
      </c>
      <c r="C116" s="10" t="s">
        <v>62</v>
      </c>
      <c r="D116" s="10" t="s">
        <v>30</v>
      </c>
      <c r="E116" s="10" t="s">
        <v>98</v>
      </c>
      <c r="F116" s="9" t="s">
        <v>41</v>
      </c>
      <c r="G116" s="20">
        <v>2332</v>
      </c>
      <c r="H116" s="20">
        <v>0</v>
      </c>
    </row>
    <row r="117" spans="1:8" s="17" customFormat="1" ht="22.5" hidden="1" x14ac:dyDescent="0.2">
      <c r="A117" s="8" t="s">
        <v>49</v>
      </c>
      <c r="B117" s="9" t="s">
        <v>20</v>
      </c>
      <c r="C117" s="10" t="s">
        <v>62</v>
      </c>
      <c r="D117" s="10" t="s">
        <v>30</v>
      </c>
      <c r="E117" s="10" t="s">
        <v>87</v>
      </c>
      <c r="F117" s="9">
        <v>600</v>
      </c>
      <c r="G117" s="20">
        <f t="shared" si="8"/>
        <v>0</v>
      </c>
      <c r="H117" s="20">
        <f t="shared" si="8"/>
        <v>0</v>
      </c>
    </row>
    <row r="118" spans="1:8" s="17" customFormat="1" ht="11.25" hidden="1" x14ac:dyDescent="0.2">
      <c r="A118" s="8" t="s">
        <v>75</v>
      </c>
      <c r="B118" s="9" t="s">
        <v>20</v>
      </c>
      <c r="C118" s="10" t="s">
        <v>62</v>
      </c>
      <c r="D118" s="10" t="s">
        <v>30</v>
      </c>
      <c r="E118" s="10" t="s">
        <v>87</v>
      </c>
      <c r="F118" s="9">
        <v>610</v>
      </c>
      <c r="G118" s="20">
        <v>0</v>
      </c>
      <c r="H118" s="20">
        <v>0</v>
      </c>
    </row>
    <row r="119" spans="1:8" s="17" customFormat="1" ht="11.25" hidden="1" x14ac:dyDescent="0.2">
      <c r="A119" s="8" t="s">
        <v>5</v>
      </c>
      <c r="B119" s="9" t="s">
        <v>21</v>
      </c>
      <c r="C119" s="10" t="s">
        <v>62</v>
      </c>
      <c r="D119" s="10" t="s">
        <v>30</v>
      </c>
      <c r="E119" s="10" t="s">
        <v>36</v>
      </c>
      <c r="F119" s="10"/>
      <c r="G119" s="20">
        <f>G120</f>
        <v>0</v>
      </c>
      <c r="H119" s="20" t="s">
        <v>48</v>
      </c>
    </row>
    <row r="120" spans="1:8" s="17" customFormat="1" ht="22.5" hidden="1" x14ac:dyDescent="0.2">
      <c r="A120" s="8" t="s">
        <v>7</v>
      </c>
      <c r="B120" s="9" t="s">
        <v>21</v>
      </c>
      <c r="C120" s="10" t="s">
        <v>62</v>
      </c>
      <c r="D120" s="10" t="s">
        <v>30</v>
      </c>
      <c r="E120" s="10" t="s">
        <v>36</v>
      </c>
      <c r="F120" s="9" t="s">
        <v>40</v>
      </c>
      <c r="G120" s="20">
        <f>G121</f>
        <v>0</v>
      </c>
      <c r="H120" s="20" t="s">
        <v>48</v>
      </c>
    </row>
    <row r="121" spans="1:8" s="17" customFormat="1" ht="22.5" hidden="1" x14ac:dyDescent="0.2">
      <c r="A121" s="8" t="s">
        <v>8</v>
      </c>
      <c r="B121" s="9" t="s">
        <v>21</v>
      </c>
      <c r="C121" s="10" t="s">
        <v>62</v>
      </c>
      <c r="D121" s="10" t="s">
        <v>30</v>
      </c>
      <c r="E121" s="10" t="s">
        <v>36</v>
      </c>
      <c r="F121" s="9" t="s">
        <v>41</v>
      </c>
      <c r="G121" s="20">
        <v>0</v>
      </c>
      <c r="H121" s="20" t="s">
        <v>48</v>
      </c>
    </row>
    <row r="122" spans="1:8" s="17" customFormat="1" ht="11.25" x14ac:dyDescent="0.2">
      <c r="A122" s="8" t="s">
        <v>55</v>
      </c>
      <c r="B122" s="9" t="s">
        <v>20</v>
      </c>
      <c r="C122" s="10">
        <v>10</v>
      </c>
      <c r="D122" s="10"/>
      <c r="E122" s="10"/>
      <c r="F122" s="9"/>
      <c r="G122" s="20">
        <f t="shared" ref="G122:H125" si="9">G123</f>
        <v>743.8</v>
      </c>
      <c r="H122" s="20" t="str">
        <f t="shared" si="9"/>
        <v>0,0</v>
      </c>
    </row>
    <row r="123" spans="1:8" s="17" customFormat="1" ht="11.25" x14ac:dyDescent="0.2">
      <c r="A123" s="8" t="s">
        <v>84</v>
      </c>
      <c r="B123" s="9" t="s">
        <v>20</v>
      </c>
      <c r="C123" s="10">
        <v>10</v>
      </c>
      <c r="D123" s="10" t="s">
        <v>25</v>
      </c>
      <c r="E123" s="10"/>
      <c r="F123" s="9"/>
      <c r="G123" s="20">
        <f t="shared" si="9"/>
        <v>743.8</v>
      </c>
      <c r="H123" s="20" t="str">
        <f t="shared" si="9"/>
        <v>0,0</v>
      </c>
    </row>
    <row r="124" spans="1:8" s="17" customFormat="1" ht="11.25" x14ac:dyDescent="0.2">
      <c r="A124" s="10" t="s">
        <v>5</v>
      </c>
      <c r="B124" s="9" t="s">
        <v>20</v>
      </c>
      <c r="C124" s="10">
        <v>10</v>
      </c>
      <c r="D124" s="10" t="s">
        <v>25</v>
      </c>
      <c r="E124" s="10" t="s">
        <v>36</v>
      </c>
      <c r="F124" s="9"/>
      <c r="G124" s="20">
        <f t="shared" si="9"/>
        <v>743.8</v>
      </c>
      <c r="H124" s="20" t="str">
        <f t="shared" si="9"/>
        <v>0,0</v>
      </c>
    </row>
    <row r="125" spans="1:8" s="17" customFormat="1" ht="11.25" x14ac:dyDescent="0.2">
      <c r="A125" s="8" t="s">
        <v>76</v>
      </c>
      <c r="B125" s="9" t="s">
        <v>20</v>
      </c>
      <c r="C125" s="10">
        <v>10</v>
      </c>
      <c r="D125" s="10" t="s">
        <v>25</v>
      </c>
      <c r="E125" s="10" t="s">
        <v>36</v>
      </c>
      <c r="F125" s="9">
        <v>300</v>
      </c>
      <c r="G125" s="20">
        <f t="shared" si="9"/>
        <v>743.8</v>
      </c>
      <c r="H125" s="20" t="str">
        <f t="shared" si="9"/>
        <v>0,0</v>
      </c>
    </row>
    <row r="126" spans="1:8" s="17" customFormat="1" ht="22.5" x14ac:dyDescent="0.2">
      <c r="A126" s="8" t="s">
        <v>77</v>
      </c>
      <c r="B126" s="9" t="s">
        <v>20</v>
      </c>
      <c r="C126" s="10">
        <v>10</v>
      </c>
      <c r="D126" s="10" t="s">
        <v>25</v>
      </c>
      <c r="E126" s="10" t="s">
        <v>36</v>
      </c>
      <c r="F126" s="9">
        <v>320</v>
      </c>
      <c r="G126" s="20">
        <v>743.8</v>
      </c>
      <c r="H126" s="20" t="s">
        <v>48</v>
      </c>
    </row>
    <row r="127" spans="1:8" s="17" customFormat="1" ht="11.25" x14ac:dyDescent="0.2">
      <c r="A127" s="10" t="s">
        <v>56</v>
      </c>
      <c r="B127" s="9" t="s">
        <v>21</v>
      </c>
      <c r="C127" s="10" t="s">
        <v>63</v>
      </c>
      <c r="D127" s="10"/>
      <c r="E127" s="10"/>
      <c r="F127" s="10"/>
      <c r="G127" s="20">
        <f>G128</f>
        <v>2950</v>
      </c>
      <c r="H127" s="20" t="s">
        <v>48</v>
      </c>
    </row>
    <row r="128" spans="1:8" s="17" customFormat="1" ht="11.25" x14ac:dyDescent="0.2">
      <c r="A128" s="10" t="s">
        <v>57</v>
      </c>
      <c r="B128" s="9" t="s">
        <v>20</v>
      </c>
      <c r="C128" s="10" t="s">
        <v>63</v>
      </c>
      <c r="D128" s="10" t="s">
        <v>25</v>
      </c>
      <c r="E128" s="10"/>
      <c r="F128" s="10"/>
      <c r="G128" s="20">
        <f>G129</f>
        <v>2950</v>
      </c>
      <c r="H128" s="20" t="s">
        <v>48</v>
      </c>
    </row>
    <row r="129" spans="1:8" s="17" customFormat="1" ht="33.75" x14ac:dyDescent="0.2">
      <c r="A129" s="8" t="s">
        <v>102</v>
      </c>
      <c r="B129" s="9" t="s">
        <v>20</v>
      </c>
      <c r="C129" s="10" t="s">
        <v>63</v>
      </c>
      <c r="D129" s="10" t="s">
        <v>25</v>
      </c>
      <c r="E129" s="10" t="s">
        <v>96</v>
      </c>
      <c r="F129" s="10"/>
      <c r="G129" s="20">
        <f>G130</f>
        <v>2950</v>
      </c>
      <c r="H129" s="20" t="s">
        <v>48</v>
      </c>
    </row>
    <row r="130" spans="1:8" s="17" customFormat="1" ht="33.75" x14ac:dyDescent="0.2">
      <c r="A130" s="8" t="s">
        <v>103</v>
      </c>
      <c r="B130" s="9" t="s">
        <v>20</v>
      </c>
      <c r="C130" s="10" t="s">
        <v>63</v>
      </c>
      <c r="D130" s="10" t="s">
        <v>25</v>
      </c>
      <c r="E130" s="10" t="s">
        <v>99</v>
      </c>
      <c r="F130" s="10"/>
      <c r="G130" s="20">
        <f>G131+G135+G133</f>
        <v>2950</v>
      </c>
      <c r="H130" s="20" t="s">
        <v>48</v>
      </c>
    </row>
    <row r="131" spans="1:8" s="17" customFormat="1" ht="22.5" x14ac:dyDescent="0.2">
      <c r="A131" s="8" t="s">
        <v>7</v>
      </c>
      <c r="B131" s="9" t="s">
        <v>20</v>
      </c>
      <c r="C131" s="10" t="s">
        <v>63</v>
      </c>
      <c r="D131" s="10" t="s">
        <v>25</v>
      </c>
      <c r="E131" s="10" t="s">
        <v>99</v>
      </c>
      <c r="F131" s="9" t="s">
        <v>40</v>
      </c>
      <c r="G131" s="20">
        <f>G132</f>
        <v>2100</v>
      </c>
      <c r="H131" s="20" t="s">
        <v>48</v>
      </c>
    </row>
    <row r="132" spans="1:8" s="17" customFormat="1" ht="22.5" x14ac:dyDescent="0.2">
      <c r="A132" s="8" t="s">
        <v>8</v>
      </c>
      <c r="B132" s="9" t="s">
        <v>20</v>
      </c>
      <c r="C132" s="10" t="s">
        <v>63</v>
      </c>
      <c r="D132" s="10" t="s">
        <v>25</v>
      </c>
      <c r="E132" s="10" t="s">
        <v>99</v>
      </c>
      <c r="F132" s="9" t="s">
        <v>41</v>
      </c>
      <c r="G132" s="20">
        <v>2100</v>
      </c>
      <c r="H132" s="20" t="s">
        <v>48</v>
      </c>
    </row>
    <row r="133" spans="1:8" s="17" customFormat="1" ht="22.5" hidden="1" x14ac:dyDescent="0.2">
      <c r="A133" s="8" t="s">
        <v>49</v>
      </c>
      <c r="B133" s="9" t="s">
        <v>20</v>
      </c>
      <c r="C133" s="10" t="s">
        <v>63</v>
      </c>
      <c r="D133" s="10" t="s">
        <v>25</v>
      </c>
      <c r="E133" s="10" t="s">
        <v>99</v>
      </c>
      <c r="F133" s="9">
        <v>600</v>
      </c>
      <c r="G133" s="20">
        <f>G134</f>
        <v>0</v>
      </c>
      <c r="H133" s="20"/>
    </row>
    <row r="134" spans="1:8" s="17" customFormat="1" ht="22.5" hidden="1" x14ac:dyDescent="0.2">
      <c r="A134" s="8" t="s">
        <v>50</v>
      </c>
      <c r="B134" s="9" t="s">
        <v>20</v>
      </c>
      <c r="C134" s="10" t="s">
        <v>63</v>
      </c>
      <c r="D134" s="10" t="s">
        <v>25</v>
      </c>
      <c r="E134" s="10" t="s">
        <v>99</v>
      </c>
      <c r="F134" s="9">
        <v>630</v>
      </c>
      <c r="G134" s="20">
        <v>0</v>
      </c>
      <c r="H134" s="20" t="s">
        <v>48</v>
      </c>
    </row>
    <row r="135" spans="1:8" s="17" customFormat="1" ht="11.25" x14ac:dyDescent="0.2">
      <c r="A135" s="10" t="s">
        <v>9</v>
      </c>
      <c r="B135" s="9" t="s">
        <v>20</v>
      </c>
      <c r="C135" s="10" t="s">
        <v>63</v>
      </c>
      <c r="D135" s="10" t="s">
        <v>25</v>
      </c>
      <c r="E135" s="10" t="s">
        <v>99</v>
      </c>
      <c r="F135" s="9" t="s">
        <v>42</v>
      </c>
      <c r="G135" s="20">
        <f>G136</f>
        <v>850</v>
      </c>
      <c r="H135" s="20" t="s">
        <v>48</v>
      </c>
    </row>
    <row r="136" spans="1:8" s="17" customFormat="1" ht="33.75" x14ac:dyDescent="0.2">
      <c r="A136" s="8" t="s">
        <v>58</v>
      </c>
      <c r="B136" s="9" t="s">
        <v>20</v>
      </c>
      <c r="C136" s="10" t="s">
        <v>63</v>
      </c>
      <c r="D136" s="10" t="s">
        <v>25</v>
      </c>
      <c r="E136" s="10" t="s">
        <v>99</v>
      </c>
      <c r="F136" s="9" t="s">
        <v>67</v>
      </c>
      <c r="G136" s="20">
        <v>850</v>
      </c>
      <c r="H136" s="20" t="s">
        <v>48</v>
      </c>
    </row>
    <row r="137" spans="1:8" s="17" customFormat="1" ht="22.5" customHeight="1" x14ac:dyDescent="0.2">
      <c r="A137" s="27" t="s">
        <v>111</v>
      </c>
      <c r="B137" s="9" t="s">
        <v>20</v>
      </c>
      <c r="C137" s="10">
        <v>13</v>
      </c>
      <c r="D137" s="10"/>
      <c r="E137" s="10"/>
      <c r="F137" s="9"/>
      <c r="G137" s="20">
        <f t="shared" ref="G137:H140" si="10">G138</f>
        <v>205.3</v>
      </c>
      <c r="H137" s="20">
        <f t="shared" si="10"/>
        <v>0</v>
      </c>
    </row>
    <row r="138" spans="1:8" s="17" customFormat="1" ht="22.5" x14ac:dyDescent="0.2">
      <c r="A138" s="8" t="s">
        <v>112</v>
      </c>
      <c r="B138" s="9" t="s">
        <v>20</v>
      </c>
      <c r="C138" s="10">
        <v>13</v>
      </c>
      <c r="D138" s="10" t="s">
        <v>25</v>
      </c>
      <c r="E138" s="10"/>
      <c r="F138" s="9"/>
      <c r="G138" s="20">
        <f t="shared" si="10"/>
        <v>205.3</v>
      </c>
      <c r="H138" s="20">
        <f t="shared" si="10"/>
        <v>0</v>
      </c>
    </row>
    <row r="139" spans="1:8" s="17" customFormat="1" ht="11.25" x14ac:dyDescent="0.2">
      <c r="A139" s="10" t="s">
        <v>5</v>
      </c>
      <c r="B139" s="9" t="s">
        <v>20</v>
      </c>
      <c r="C139" s="10">
        <v>13</v>
      </c>
      <c r="D139" s="10" t="s">
        <v>25</v>
      </c>
      <c r="E139" s="10" t="s">
        <v>36</v>
      </c>
      <c r="F139" s="9"/>
      <c r="G139" s="20">
        <f t="shared" si="10"/>
        <v>205.3</v>
      </c>
      <c r="H139" s="20">
        <f t="shared" si="10"/>
        <v>0</v>
      </c>
    </row>
    <row r="140" spans="1:8" s="17" customFormat="1" ht="11.25" x14ac:dyDescent="0.2">
      <c r="A140" s="8" t="s">
        <v>113</v>
      </c>
      <c r="B140" s="9" t="s">
        <v>20</v>
      </c>
      <c r="C140" s="10">
        <v>13</v>
      </c>
      <c r="D140" s="10" t="s">
        <v>25</v>
      </c>
      <c r="E140" s="10" t="s">
        <v>36</v>
      </c>
      <c r="F140" s="9">
        <v>700</v>
      </c>
      <c r="G140" s="20">
        <f t="shared" si="10"/>
        <v>205.3</v>
      </c>
      <c r="H140" s="20">
        <f t="shared" si="10"/>
        <v>0</v>
      </c>
    </row>
    <row r="141" spans="1:8" s="17" customFormat="1" ht="11.25" x14ac:dyDescent="0.2">
      <c r="A141" s="8" t="s">
        <v>114</v>
      </c>
      <c r="B141" s="9" t="s">
        <v>20</v>
      </c>
      <c r="C141" s="10">
        <v>13</v>
      </c>
      <c r="D141" s="10" t="s">
        <v>25</v>
      </c>
      <c r="E141" s="10" t="s">
        <v>36</v>
      </c>
      <c r="F141" s="9">
        <v>730</v>
      </c>
      <c r="G141" s="20">
        <v>205.3</v>
      </c>
      <c r="H141" s="20">
        <v>0</v>
      </c>
    </row>
    <row r="142" spans="1:8" s="17" customFormat="1" ht="11.25" x14ac:dyDescent="0.2">
      <c r="A142" s="18" t="s">
        <v>59</v>
      </c>
      <c r="B142" s="10"/>
      <c r="C142" s="10"/>
      <c r="D142" s="10"/>
      <c r="E142" s="10"/>
      <c r="F142" s="10"/>
      <c r="G142" s="19">
        <f>G16</f>
        <v>489423.1</v>
      </c>
      <c r="H142" s="19">
        <f>H16</f>
        <v>64228.800000000003</v>
      </c>
    </row>
    <row r="143" spans="1:8" s="17" customFormat="1" ht="11.25" x14ac:dyDescent="0.2"/>
    <row r="144" spans="1:8" s="15" customFormat="1" x14ac:dyDescent="0.2"/>
    <row r="145" spans="1:8" s="15" customFormat="1" x14ac:dyDescent="0.2"/>
    <row r="146" spans="1:8" s="15" customFormat="1" x14ac:dyDescent="0.2"/>
    <row r="147" spans="1:8" s="15" customFormat="1" x14ac:dyDescent="0.2"/>
    <row r="148" spans="1:8" s="15" customFormat="1" x14ac:dyDescent="0.2"/>
    <row r="149" spans="1:8" s="15" customFormat="1" x14ac:dyDescent="0.2"/>
    <row r="150" spans="1:8" s="15" customFormat="1" x14ac:dyDescent="0.2"/>
    <row r="151" spans="1:8" s="15" customFormat="1" x14ac:dyDescent="0.2"/>
    <row r="152" spans="1:8" s="15" customFormat="1" x14ac:dyDescent="0.2"/>
    <row r="153" spans="1:8" s="15" customFormat="1" x14ac:dyDescent="0.2"/>
    <row r="154" spans="1:8" s="15" customFormat="1" x14ac:dyDescent="0.2"/>
    <row r="155" spans="1:8" s="15" customFormat="1" x14ac:dyDescent="0.2"/>
    <row r="156" spans="1:8" s="15" customFormat="1" x14ac:dyDescent="0.2"/>
    <row r="157" spans="1:8" s="15" customFormat="1" x14ac:dyDescent="0.2"/>
    <row r="158" spans="1:8" s="7" customFormat="1" ht="11.25" x14ac:dyDescent="0.2">
      <c r="A158" s="11"/>
      <c r="B158" s="12"/>
      <c r="C158" s="13"/>
      <c r="D158" s="13"/>
      <c r="E158" s="14"/>
      <c r="F158" s="12"/>
      <c r="G158" s="12"/>
      <c r="H158" s="12"/>
    </row>
    <row r="159" spans="1:8" s="7" customFormat="1" ht="11.25" x14ac:dyDescent="0.2">
      <c r="A159" s="11"/>
      <c r="B159" s="12"/>
      <c r="C159" s="13"/>
      <c r="D159" s="13"/>
      <c r="E159" s="14"/>
      <c r="F159" s="12"/>
      <c r="G159" s="12"/>
      <c r="H159" s="12"/>
    </row>
  </sheetData>
  <mergeCells count="10">
    <mergeCell ref="A13:A14"/>
    <mergeCell ref="B13:B14"/>
    <mergeCell ref="C13:F13"/>
    <mergeCell ref="G13:H13"/>
    <mergeCell ref="E3:H3"/>
    <mergeCell ref="E5:H5"/>
    <mergeCell ref="E4:H4"/>
    <mergeCell ref="A8:H8"/>
    <mergeCell ref="A9:H9"/>
    <mergeCell ref="A7:H7"/>
  </mergeCells>
  <pageMargins left="0.74803149606299213" right="0.35433070866141736" top="0.98425196850393704" bottom="0.98425196850393704" header="0.51181102362204722" footer="0.51181102362204722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Sheet1</vt:lpstr>
      <vt:lpstr>Sheet1!Заголовки_для_печати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Калинина Марина Геннадьевна</dc:creator>
  <cp:lastModifiedBy>Соловьева Оксана Евгеньевна</cp:lastModifiedBy>
  <cp:lastPrinted>2024-09-06T11:52:40Z</cp:lastPrinted>
  <dcterms:created xsi:type="dcterms:W3CDTF">2016-01-13T12:10:42Z</dcterms:created>
  <dcterms:modified xsi:type="dcterms:W3CDTF">2024-12-09T12:03:35Z</dcterms:modified>
</cp:coreProperties>
</file>