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ЕЧАЕВА\Отчёты\2023 год\за 2023 год\Публичные слушания\"/>
    </mc:Choice>
  </mc:AlternateContent>
  <bookViews>
    <workbookView xWindow="0" yWindow="0" windowWidth="14130" windowHeight="12435"/>
  </bookViews>
  <sheets>
    <sheet name="Sheet1" sheetId="1" r:id="rId1"/>
  </sheets>
  <definedNames>
    <definedName name="_xlnm.Print_Titles" localSheetId="0">Sheet1!$7:$9</definedName>
    <definedName name="_xlnm.Print_Area" localSheetId="0">Sheet1!$A$1:$K$130</definedName>
  </definedNames>
  <calcPr calcId="152511"/>
</workbook>
</file>

<file path=xl/calcChain.xml><?xml version="1.0" encoding="utf-8"?>
<calcChain xmlns="http://schemas.openxmlformats.org/spreadsheetml/2006/main">
  <c r="H116" i="1" l="1"/>
  <c r="I17" i="1" l="1"/>
  <c r="G77" i="1"/>
  <c r="H40" i="1"/>
  <c r="H35" i="1" s="1"/>
  <c r="H34" i="1" s="1"/>
  <c r="H38" i="1"/>
  <c r="H36" i="1"/>
  <c r="H17" i="1"/>
  <c r="H13" i="1"/>
  <c r="H12" i="1" s="1"/>
  <c r="H11" i="1" s="1"/>
  <c r="H111" i="1"/>
  <c r="H110" i="1" s="1"/>
  <c r="H109" i="1" s="1"/>
  <c r="H105" i="1"/>
  <c r="H104" i="1" s="1"/>
  <c r="H99" i="1"/>
  <c r="H98" i="1" s="1"/>
  <c r="H97" i="1" s="1"/>
  <c r="H94" i="1"/>
  <c r="H92" i="1" s="1"/>
  <c r="H75" i="1"/>
  <c r="H74" i="1" s="1"/>
  <c r="H80" i="1"/>
  <c r="J80" i="1" s="1"/>
  <c r="H47" i="1"/>
  <c r="H46" i="1" s="1"/>
  <c r="H45" i="1" s="1"/>
  <c r="H44" i="1" s="1"/>
  <c r="J44" i="1" s="1"/>
  <c r="F40" i="1"/>
  <c r="G123" i="1"/>
  <c r="G122" i="1"/>
  <c r="G121" i="1" s="1"/>
  <c r="I123" i="1"/>
  <c r="I122" i="1" s="1"/>
  <c r="I121" i="1" s="1"/>
  <c r="J125" i="1"/>
  <c r="H124" i="1"/>
  <c r="H123" i="1" s="1"/>
  <c r="H122" i="1" s="1"/>
  <c r="H121" i="1" s="1"/>
  <c r="F124" i="1"/>
  <c r="F123" i="1" s="1"/>
  <c r="F122" i="1" s="1"/>
  <c r="F121" i="1" s="1"/>
  <c r="F38" i="1"/>
  <c r="F17" i="1"/>
  <c r="J17" i="1" s="1"/>
  <c r="F32" i="1"/>
  <c r="F31" i="1" s="1"/>
  <c r="F30" i="1" s="1"/>
  <c r="F80" i="1"/>
  <c r="F111" i="1"/>
  <c r="F110" i="1" s="1"/>
  <c r="F109" i="1" s="1"/>
  <c r="F108" i="1" s="1"/>
  <c r="F107" i="1" s="1"/>
  <c r="F119" i="1"/>
  <c r="F118" i="1" s="1"/>
  <c r="F56" i="1"/>
  <c r="F55" i="1" s="1"/>
  <c r="F54" i="1" s="1"/>
  <c r="F61" i="1"/>
  <c r="F60" i="1" s="1"/>
  <c r="F89" i="1"/>
  <c r="F88" i="1" s="1"/>
  <c r="F87" i="1" s="1"/>
  <c r="G13" i="1"/>
  <c r="G12" i="1" s="1"/>
  <c r="G11" i="1" s="1"/>
  <c r="G72" i="1"/>
  <c r="G71" i="1" s="1"/>
  <c r="G70" i="1" s="1"/>
  <c r="G69" i="1" s="1"/>
  <c r="G61" i="1"/>
  <c r="G60" i="1"/>
  <c r="G59" i="1"/>
  <c r="G58" i="1" s="1"/>
  <c r="F78" i="1"/>
  <c r="K112" i="1"/>
  <c r="K113" i="1"/>
  <c r="K114" i="1"/>
  <c r="K115" i="1"/>
  <c r="I13" i="1"/>
  <c r="I12" i="1"/>
  <c r="K13" i="1"/>
  <c r="K14" i="1"/>
  <c r="J18" i="1"/>
  <c r="K18" i="1"/>
  <c r="J20" i="1"/>
  <c r="K21" i="1"/>
  <c r="J22" i="1"/>
  <c r="K22" i="1"/>
  <c r="K23" i="1"/>
  <c r="J24" i="1"/>
  <c r="K24" i="1"/>
  <c r="J25" i="1"/>
  <c r="K25" i="1"/>
  <c r="K26" i="1"/>
  <c r="K27" i="1"/>
  <c r="K28" i="1"/>
  <c r="J29" i="1"/>
  <c r="K29" i="1"/>
  <c r="H32" i="1"/>
  <c r="H31" i="1" s="1"/>
  <c r="H30" i="1" s="1"/>
  <c r="J30" i="1"/>
  <c r="I32" i="1"/>
  <c r="K32" i="1" s="1"/>
  <c r="J33" i="1"/>
  <c r="K33" i="1"/>
  <c r="J37" i="1"/>
  <c r="K38" i="1"/>
  <c r="J39" i="1"/>
  <c r="K39" i="1"/>
  <c r="K40" i="1"/>
  <c r="J41" i="1"/>
  <c r="K41" i="1"/>
  <c r="J42" i="1"/>
  <c r="K42" i="1"/>
  <c r="J43" i="1"/>
  <c r="K43" i="1"/>
  <c r="J45" i="1"/>
  <c r="J48" i="1"/>
  <c r="J53" i="1"/>
  <c r="I56" i="1"/>
  <c r="I55" i="1"/>
  <c r="K56" i="1"/>
  <c r="J57" i="1"/>
  <c r="K57" i="1"/>
  <c r="I61" i="1"/>
  <c r="I60" i="1"/>
  <c r="K61" i="1"/>
  <c r="J62" i="1"/>
  <c r="K62" i="1"/>
  <c r="K63" i="1"/>
  <c r="K64" i="1"/>
  <c r="J65" i="1"/>
  <c r="K65" i="1"/>
  <c r="K66" i="1"/>
  <c r="J67" i="1"/>
  <c r="K67" i="1"/>
  <c r="J68" i="1"/>
  <c r="K68" i="1"/>
  <c r="I72" i="1"/>
  <c r="I71" i="1" s="1"/>
  <c r="J73" i="1"/>
  <c r="K73" i="1"/>
  <c r="I75" i="1"/>
  <c r="I74" i="1" s="1"/>
  <c r="K74" i="1" s="1"/>
  <c r="K75" i="1"/>
  <c r="K76" i="1"/>
  <c r="J79" i="1"/>
  <c r="K79" i="1"/>
  <c r="K80" i="1"/>
  <c r="J81" i="1"/>
  <c r="K81" i="1"/>
  <c r="J83" i="1"/>
  <c r="K83" i="1"/>
  <c r="J84" i="1"/>
  <c r="K84" i="1"/>
  <c r="J85" i="1"/>
  <c r="K85" i="1"/>
  <c r="I89" i="1"/>
  <c r="I88" i="1" s="1"/>
  <c r="K88" i="1" s="1"/>
  <c r="J90" i="1"/>
  <c r="K90" i="1"/>
  <c r="H93" i="1"/>
  <c r="J93" i="1" s="1"/>
  <c r="J95" i="1"/>
  <c r="H100" i="1"/>
  <c r="J100" i="1" s="1"/>
  <c r="J101" i="1"/>
  <c r="K102" i="1"/>
  <c r="K103" i="1"/>
  <c r="K104" i="1"/>
  <c r="K105" i="1"/>
  <c r="K106" i="1"/>
  <c r="I111" i="1"/>
  <c r="K111" i="1" s="1"/>
  <c r="J112" i="1"/>
  <c r="H113" i="1"/>
  <c r="J113" i="1" s="1"/>
  <c r="J114" i="1"/>
  <c r="J115" i="1"/>
  <c r="J117" i="1"/>
  <c r="H119" i="1"/>
  <c r="J119" i="1" s="1"/>
  <c r="I119" i="1"/>
  <c r="I118" i="1" s="1"/>
  <c r="K118" i="1" s="1"/>
  <c r="J120" i="1"/>
  <c r="K120" i="1"/>
  <c r="J116" i="1"/>
  <c r="H89" i="1"/>
  <c r="H88" i="1" s="1"/>
  <c r="J89" i="1"/>
  <c r="I82" i="1"/>
  <c r="H82" i="1"/>
  <c r="J82" i="1" s="1"/>
  <c r="I80" i="1"/>
  <c r="I78" i="1"/>
  <c r="K78" i="1" s="1"/>
  <c r="H78" i="1"/>
  <c r="J78" i="1" s="1"/>
  <c r="I77" i="1"/>
  <c r="H72" i="1"/>
  <c r="H71" i="1" s="1"/>
  <c r="I66" i="1"/>
  <c r="H66" i="1"/>
  <c r="J66" i="1" s="1"/>
  <c r="H64" i="1"/>
  <c r="H63" i="1" s="1"/>
  <c r="H61" i="1"/>
  <c r="J61" i="1" s="1"/>
  <c r="H56" i="1"/>
  <c r="H55" i="1" s="1"/>
  <c r="H54" i="1"/>
  <c r="J54" i="1" s="1"/>
  <c r="H52" i="1"/>
  <c r="H51" i="1" s="1"/>
  <c r="J51" i="1" s="1"/>
  <c r="I38" i="1"/>
  <c r="I35" i="1" s="1"/>
  <c r="J38" i="1"/>
  <c r="H28" i="1"/>
  <c r="H27" i="1" s="1"/>
  <c r="J27" i="1" s="1"/>
  <c r="H23" i="1"/>
  <c r="J23" i="1" s="1"/>
  <c r="I21" i="1"/>
  <c r="H21" i="1"/>
  <c r="J21" i="1" s="1"/>
  <c r="H19" i="1"/>
  <c r="J19" i="1" s="1"/>
  <c r="G119" i="1"/>
  <c r="G118" i="1"/>
  <c r="F116" i="1"/>
  <c r="F113" i="1"/>
  <c r="G111" i="1"/>
  <c r="F106" i="1"/>
  <c r="F100" i="1"/>
  <c r="F99" i="1"/>
  <c r="F98" i="1" s="1"/>
  <c r="F97" i="1"/>
  <c r="F96" i="1" s="1"/>
  <c r="F94" i="1"/>
  <c r="J94" i="1" s="1"/>
  <c r="F93" i="1"/>
  <c r="F92" i="1"/>
  <c r="F91" i="1" s="1"/>
  <c r="F86" i="1" s="1"/>
  <c r="G89" i="1"/>
  <c r="G88" i="1" s="1"/>
  <c r="G87" i="1" s="1"/>
  <c r="G82" i="1"/>
  <c r="F82" i="1"/>
  <c r="G80" i="1"/>
  <c r="G78" i="1"/>
  <c r="F75" i="1"/>
  <c r="F74" i="1" s="1"/>
  <c r="G75" i="1"/>
  <c r="G74" i="1" s="1"/>
  <c r="F72" i="1"/>
  <c r="F71" i="1" s="1"/>
  <c r="G66" i="1"/>
  <c r="F66" i="1"/>
  <c r="F64" i="1"/>
  <c r="F63" i="1" s="1"/>
  <c r="F59" i="1" s="1"/>
  <c r="F58" i="1" s="1"/>
  <c r="G56" i="1"/>
  <c r="G55" i="1" s="1"/>
  <c r="G54" i="1" s="1"/>
  <c r="G49" i="1" s="1"/>
  <c r="F52" i="1"/>
  <c r="F51" i="1" s="1"/>
  <c r="F50" i="1" s="1"/>
  <c r="F47" i="1"/>
  <c r="F46" i="1" s="1"/>
  <c r="F45" i="1" s="1"/>
  <c r="F44" i="1" s="1"/>
  <c r="G38" i="1"/>
  <c r="G35" i="1" s="1"/>
  <c r="G34" i="1" s="1"/>
  <c r="F37" i="1"/>
  <c r="F36" i="1" s="1"/>
  <c r="G32" i="1"/>
  <c r="G31" i="1"/>
  <c r="G30" i="1" s="1"/>
  <c r="F28" i="1"/>
  <c r="F27" i="1" s="1"/>
  <c r="F26" i="1" s="1"/>
  <c r="F23" i="1"/>
  <c r="G21" i="1"/>
  <c r="F21" i="1"/>
  <c r="F19" i="1"/>
  <c r="G17" i="1"/>
  <c r="G16" i="1"/>
  <c r="G15" i="1" s="1"/>
  <c r="J31" i="1"/>
  <c r="J52" i="1"/>
  <c r="J56" i="1"/>
  <c r="J55" i="1"/>
  <c r="J64" i="1"/>
  <c r="H60" i="1"/>
  <c r="J60" i="1" s="1"/>
  <c r="J111" i="1"/>
  <c r="J110" i="1"/>
  <c r="J109" i="1"/>
  <c r="J71" i="1" l="1"/>
  <c r="F16" i="1"/>
  <c r="H16" i="1"/>
  <c r="H15" i="1" s="1"/>
  <c r="J40" i="1"/>
  <c r="H59" i="1"/>
  <c r="K77" i="1"/>
  <c r="I70" i="1"/>
  <c r="K72" i="1"/>
  <c r="J72" i="1"/>
  <c r="J74" i="1"/>
  <c r="H87" i="1"/>
  <c r="J87" i="1" s="1"/>
  <c r="J88" i="1"/>
  <c r="J124" i="1"/>
  <c r="J123" i="1" s="1"/>
  <c r="J122" i="1" s="1"/>
  <c r="J121" i="1" s="1"/>
  <c r="F15" i="1"/>
  <c r="J16" i="1"/>
  <c r="J59" i="1"/>
  <c r="H58" i="1"/>
  <c r="J58" i="1" s="1"/>
  <c r="J14" i="1"/>
  <c r="F13" i="1"/>
  <c r="J106" i="1"/>
  <c r="F105" i="1"/>
  <c r="K71" i="1"/>
  <c r="K55" i="1"/>
  <c r="I54" i="1"/>
  <c r="J63" i="1"/>
  <c r="F49" i="1"/>
  <c r="H26" i="1"/>
  <c r="J26" i="1" s="1"/>
  <c r="H50" i="1"/>
  <c r="K119" i="1"/>
  <c r="I87" i="1"/>
  <c r="K87" i="1" s="1"/>
  <c r="J15" i="1"/>
  <c r="J98" i="1"/>
  <c r="J36" i="1"/>
  <c r="F35" i="1"/>
  <c r="J75" i="1"/>
  <c r="I59" i="1"/>
  <c r="K60" i="1"/>
  <c r="J92" i="1"/>
  <c r="H91" i="1"/>
  <c r="J97" i="1"/>
  <c r="H96" i="1"/>
  <c r="J96" i="1" s="1"/>
  <c r="J46" i="1"/>
  <c r="G10" i="1"/>
  <c r="G127" i="1" s="1"/>
  <c r="G134" i="1" s="1"/>
  <c r="F77" i="1"/>
  <c r="F70" i="1" s="1"/>
  <c r="F69" i="1" s="1"/>
  <c r="K35" i="1"/>
  <c r="I34" i="1"/>
  <c r="K34" i="1" s="1"/>
  <c r="K12" i="1"/>
  <c r="I11" i="1"/>
  <c r="K11" i="1" s="1"/>
  <c r="H103" i="1"/>
  <c r="I16" i="1"/>
  <c r="K17" i="1"/>
  <c r="J47" i="1"/>
  <c r="H118" i="1"/>
  <c r="J118" i="1" s="1"/>
  <c r="J76" i="1"/>
  <c r="J32" i="1"/>
  <c r="I31" i="1"/>
  <c r="J99" i="1"/>
  <c r="J28" i="1"/>
  <c r="H77" i="1"/>
  <c r="K89" i="1"/>
  <c r="H70" i="1" l="1"/>
  <c r="J77" i="1"/>
  <c r="F34" i="1"/>
  <c r="J34" i="1" s="1"/>
  <c r="J35" i="1"/>
  <c r="H10" i="1"/>
  <c r="H49" i="1"/>
  <c r="J49" i="1" s="1"/>
  <c r="J50" i="1"/>
  <c r="I49" i="1"/>
  <c r="K54" i="1"/>
  <c r="J105" i="1"/>
  <c r="F104" i="1"/>
  <c r="I15" i="1"/>
  <c r="K16" i="1"/>
  <c r="H108" i="1"/>
  <c r="H86" i="1"/>
  <c r="J86" i="1" s="1"/>
  <c r="J91" i="1"/>
  <c r="I58" i="1"/>
  <c r="K58" i="1" s="1"/>
  <c r="K59" i="1"/>
  <c r="K70" i="1"/>
  <c r="I69" i="1"/>
  <c r="K69" i="1" s="1"/>
  <c r="F12" i="1"/>
  <c r="J13" i="1"/>
  <c r="I30" i="1"/>
  <c r="K30" i="1" s="1"/>
  <c r="K31" i="1"/>
  <c r="H102" i="1"/>
  <c r="I10" i="1" l="1"/>
  <c r="K15" i="1"/>
  <c r="F103" i="1"/>
  <c r="J104" i="1"/>
  <c r="H107" i="1"/>
  <c r="J107" i="1" s="1"/>
  <c r="J108" i="1"/>
  <c r="J12" i="1"/>
  <c r="F11" i="1"/>
  <c r="H69" i="1"/>
  <c r="J69" i="1" s="1"/>
  <c r="J70" i="1"/>
  <c r="F102" i="1" l="1"/>
  <c r="J102" i="1" s="1"/>
  <c r="J103" i="1"/>
  <c r="H127" i="1"/>
  <c r="J11" i="1"/>
  <c r="F10" i="1"/>
  <c r="I127" i="1"/>
  <c r="K10" i="1"/>
  <c r="H134" i="1" l="1"/>
  <c r="I134" i="1"/>
  <c r="K127" i="1"/>
  <c r="F127" i="1"/>
  <c r="F134" i="1" s="1"/>
  <c r="J10" i="1"/>
  <c r="J127" i="1" l="1"/>
</calcChain>
</file>

<file path=xl/sharedStrings.xml><?xml version="1.0" encoding="utf-8"?>
<sst xmlns="http://schemas.openxmlformats.org/spreadsheetml/2006/main" count="557" uniqueCount="104">
  <si>
    <t>тыс. рублей</t>
  </si>
  <si>
    <t>Коды классификации расходов бюджета</t>
  </si>
  <si>
    <t>раздел</t>
  </si>
  <si>
    <t>1</t>
  </si>
  <si>
    <t>01</t>
  </si>
  <si>
    <t>02</t>
  </si>
  <si>
    <t>03</t>
  </si>
  <si>
    <t>подраздел</t>
  </si>
  <si>
    <t>2</t>
  </si>
  <si>
    <t>04</t>
  </si>
  <si>
    <t>13</t>
  </si>
  <si>
    <t>09</t>
  </si>
  <si>
    <t>целевая статья</t>
  </si>
  <si>
    <t>3</t>
  </si>
  <si>
    <t>9900000000</t>
  </si>
  <si>
    <t>вид расходов</t>
  </si>
  <si>
    <t>4</t>
  </si>
  <si>
    <t>100</t>
  </si>
  <si>
    <t>120</t>
  </si>
  <si>
    <t>200</t>
  </si>
  <si>
    <t>240</t>
  </si>
  <si>
    <t>800</t>
  </si>
  <si>
    <t>850</t>
  </si>
  <si>
    <t>Наименование показателя</t>
  </si>
  <si>
    <t>5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</si>
  <si>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</si>
  <si>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</si>
  <si>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направления деятельности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</si>
  <si>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</si>
  <si>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</si>
  <si>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</si>
  <si>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</si>
  <si>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</si>
  <si>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</si>
  <si>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Другие общегосударственные вопросы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</si>
  <si>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</si>
  <si>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</si>
  <si>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</si>
  <si>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всего</t>
  </si>
  <si>
    <t>6</t>
  </si>
  <si>
    <t>в том числе средства вышестоящих бюджетов</t>
  </si>
  <si>
    <t>7</t>
  </si>
  <si>
    <t>0,0</t>
  </si>
  <si>
    <t>05</t>
  </si>
  <si>
    <t>07</t>
  </si>
  <si>
    <t>08</t>
  </si>
  <si>
    <t>11</t>
  </si>
  <si>
    <t>810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</si>
  <si>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</si>
  <si>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</si>
  <si>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Благоустройство</t>
  </si>
  <si>
    <t>ОБРАЗОВАНИЕ</t>
  </si>
  <si>
    <t>КУЛЬТУРА, КИНЕМАТОГРАФИЯ</t>
  </si>
  <si>
    <t>Другие вопросы в области культуры, кинематографии</t>
  </si>
  <si>
    <t>СОЦИАЛЬНАЯ ПОЛИТИКА</t>
  </si>
  <si>
    <t>ФИЗИЧЕСКАЯ КУЛЬТУРА И СПОРТ</t>
  </si>
  <si>
    <t>Физическая культура</t>
  </si>
  <si>
    <t>ИТОГО</t>
  </si>
  <si>
    <t>ЖИЛИЩНО-КОММУНАЛЬНОЕ ХОЗЯЙСТВО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</si>
  <si>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</si>
  <si>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Молодежная политика</t>
  </si>
  <si>
    <t>Субсидии бюджетным учреждениям</t>
  </si>
  <si>
    <t>НАЦИОНАЛЬНАЯ ЭКОНОМИКА</t>
  </si>
  <si>
    <t>Дорожное хозяйство (дорожные фонды)</t>
  </si>
  <si>
    <t>Закупка товаров, работ и услуг для обеспечения государственных (муниципальных)нужд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</si>
  <si>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</si>
  <si>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</si>
  <si>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</si>
  <si>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Подпрограмма "Молодежь Кировского района"</t>
  </si>
  <si>
    <t>Подпрограмма "Развитие культуры Кировского внутригородского района городского округа Самара"</t>
  </si>
  <si>
    <t>Подпрограмма "Развитие физической культуры и спорта на территории Кировского внутригородского района городского округа Самара"</t>
  </si>
  <si>
    <t>Иные закупки товаров, работ и услуг для обеспечения государственных (муниципальных)нужд</t>
  </si>
  <si>
    <t>А300000000</t>
  </si>
  <si>
    <t>А400000000</t>
  </si>
  <si>
    <t>Исполнение судебных актов</t>
  </si>
  <si>
    <t>ОБЕСПЕЧЕНИЕ ПРОВЕДЕНИЯ ВЫБОРОВ И РЕФЕРЕНДУМОВ</t>
  </si>
  <si>
    <t>Специальные расходы</t>
  </si>
  <si>
    <t>Защита населения и территории от чрезвычайных ситуаций природного и техногенного характера, пожарная безопасность</t>
  </si>
  <si>
    <t>А500000000</t>
  </si>
  <si>
    <t>А520000000</t>
  </si>
  <si>
    <t>Муниципальная программа "Развитие социальной сферы Кировского внутригородского района городского округа Самара" на 2021-2023 годы</t>
  </si>
  <si>
    <t>А510000000</t>
  </si>
  <si>
    <t>А530000000</t>
  </si>
  <si>
    <t>Муниципальная программа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Кировского внутригородского района городского округа Самара" на 2018-2025 годы</t>
  </si>
  <si>
    <t>Муниципальная программа "Формирование современной городской среды" на 2018-2024 годы</t>
  </si>
  <si>
    <t>Функционирование высшего должностного лица субъекта Российской Федерации и муниципального образования</t>
  </si>
  <si>
    <t>Процент исполнения</t>
  </si>
  <si>
    <t>8</t>
  </si>
  <si>
    <t>9</t>
  </si>
  <si>
    <t>10</t>
  </si>
  <si>
    <t>Резервные фонды</t>
  </si>
  <si>
    <t>Резервные средства</t>
  </si>
  <si>
    <t>А700000000</t>
  </si>
  <si>
    <t>Профессиональная подготовка, переподготовка и повышение квалификации</t>
  </si>
  <si>
    <t>Муниципальная программа "Благоустройство территории Кировского внутригородского района городского округа Самара ("Комфортная городская среда")" на 2022-2024 годы</t>
  </si>
  <si>
    <t>Гражданская оборона</t>
  </si>
  <si>
    <t>Утверждено на 2023 год с учетом изменений</t>
  </si>
  <si>
    <t>Обслуживание муниципального долга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</si>
  <si>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</si>
  <si>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</si>
  <si>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</si>
  <si>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Расходы бюджета Кировского внутригородского района городского округа Самара Самарской области за 9 месяцев 2023 года по разделам, подразделам, целевым статьям (муниципальным программам и непрограммным направлениям деятельности) и группам (группам и подгруппам) видов расходов классификации расходов бюджета  Кировского внутригородского района городского округа Самара Самарской области</t>
  </si>
  <si>
    <t>Исполнено за 2023 год</t>
  </si>
  <si>
    <r>
      <rPr>
        <sz val="16"/>
        <color indexed="8"/>
        <rFont val="Times New Roman"/>
        <family val="1"/>
        <charset val="204"/>
      </rPr>
      <t>Приложение № 4</t>
    </r>
    <r>
      <rPr>
        <sz val="14"/>
        <color indexed="8"/>
        <rFont val="Times New Roman"/>
        <family val="1"/>
        <charset val="204"/>
      </rPr>
      <t xml:space="preserve">
</t>
    </r>
    <r>
      <rPr>
        <sz val="10"/>
        <color indexed="8"/>
        <rFont val="Times New Roman"/>
        <family val="1"/>
        <charset val="204"/>
      </rPr>
      <t xml:space="preserve">к Решению Совета депутатов Кировского 
внутригородского района городского округа Самара 
от "____" ______________________ 2024 №____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</si>
</sst>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7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61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6" xfId="0" applyNumberFormat="1" applyFont="1" applyFill="1" applyBorder="1" applyAlignment="1" applyProtection="1">
      <alignment horizontal="center" vertical="top"/>
    </xf>
    <xf numFmtId="164" fontId="5" fillId="2" borderId="6" xfId="0" applyNumberFormat="1" applyFont="1" applyFill="1" applyBorder="1" applyAlignment="1" applyProtection="1">
      <alignment horizontal="center" vertical="center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164" fontId="5" fillId="0" borderId="6" xfId="0" applyNumberFormat="1" applyFont="1" applyFill="1" applyBorder="1" applyAlignment="1" applyProtection="1">
      <alignment horizontal="center" vertical="top"/>
    </xf>
    <xf numFmtId="0" fontId="2" fillId="2" borderId="0" xfId="0" applyNumberFormat="1" applyFont="1" applyFill="1" applyBorder="1" applyAlignment="1" applyProtection="1">
      <alignment vertical="top"/>
    </xf>
    <xf numFmtId="164" fontId="3" fillId="2" borderId="0" xfId="0" applyNumberFormat="1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vertical="top"/>
    </xf>
    <xf numFmtId="164" fontId="6" fillId="2" borderId="6" xfId="0" applyNumberFormat="1" applyFont="1" applyFill="1" applyBorder="1" applyAlignment="1" applyProtection="1">
      <alignment horizontal="right" vertical="top"/>
    </xf>
    <xf numFmtId="0" fontId="2" fillId="2" borderId="0" xfId="0" applyNumberFormat="1" applyFont="1" applyFill="1" applyBorder="1" applyAlignment="1" applyProtection="1">
      <alignment horizontal="center" vertical="top"/>
    </xf>
    <xf numFmtId="0" fontId="3" fillId="2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5" fillId="0" borderId="6" xfId="0" applyNumberFormat="1" applyFont="1" applyFill="1" applyBorder="1" applyAlignment="1" applyProtection="1">
      <alignment horizontal="center" vertical="center" shrinkToFit="1"/>
    </xf>
    <xf numFmtId="0" fontId="5" fillId="0" borderId="6" xfId="0" applyNumberFormat="1" applyFont="1" applyFill="1" applyBorder="1" applyAlignment="1" applyProtection="1">
      <alignment horizontal="center" vertical="center" wrapText="1" shrinkToFit="1"/>
    </xf>
    <xf numFmtId="0" fontId="5" fillId="2" borderId="6" xfId="0" applyNumberFormat="1" applyFont="1" applyFill="1" applyBorder="1" applyAlignment="1" applyProtection="1">
      <alignment horizontal="center" vertical="top"/>
    </xf>
    <xf numFmtId="0" fontId="7" fillId="2" borderId="6" xfId="0" applyNumberFormat="1" applyFont="1" applyFill="1" applyBorder="1" applyAlignment="1" applyProtection="1">
      <alignment horizontal="left" vertical="top"/>
    </xf>
    <xf numFmtId="164" fontId="7" fillId="2" borderId="6" xfId="0" applyNumberFormat="1" applyFont="1" applyFill="1" applyBorder="1" applyAlignment="1" applyProtection="1">
      <alignment horizontal="right" vertical="top"/>
    </xf>
    <xf numFmtId="0" fontId="6" fillId="2" borderId="0" xfId="0" applyNumberFormat="1" applyFont="1" applyFill="1" applyBorder="1" applyAlignment="1" applyProtection="1">
      <alignment vertical="top"/>
    </xf>
    <xf numFmtId="0" fontId="6" fillId="2" borderId="6" xfId="0" applyNumberFormat="1" applyFont="1" applyFill="1" applyBorder="1" applyAlignment="1" applyProtection="1">
      <alignment horizontal="left" vertical="top"/>
    </xf>
    <xf numFmtId="0" fontId="6" fillId="2" borderId="6" xfId="0" applyNumberFormat="1" applyFont="1" applyFill="1" applyBorder="1" applyAlignment="1" applyProtection="1">
      <alignment horizontal="left" vertical="top" wrapText="1"/>
    </xf>
    <xf numFmtId="0" fontId="6" fillId="2" borderId="6" xfId="0" applyNumberFormat="1" applyFont="1" applyFill="1" applyBorder="1" applyAlignment="1" applyProtection="1">
      <alignment horizontal="center" vertical="top"/>
    </xf>
    <xf numFmtId="0" fontId="6" fillId="2" borderId="6" xfId="0" applyNumberFormat="1" applyFont="1" applyFill="1" applyBorder="1" applyAlignment="1" applyProtection="1">
      <alignment horizontal="center" vertical="center"/>
    </xf>
    <xf numFmtId="0" fontId="6" fillId="2" borderId="6" xfId="0" applyNumberFormat="1" applyFont="1" applyFill="1" applyBorder="1" applyAlignment="1" applyProtection="1">
      <alignment horizontal="left" vertical="center" wrapText="1"/>
    </xf>
    <xf numFmtId="4" fontId="6" fillId="2" borderId="6" xfId="0" applyNumberFormat="1" applyFont="1" applyFill="1" applyBorder="1" applyAlignment="1" applyProtection="1">
      <alignment horizontal="right" vertical="top"/>
    </xf>
    <xf numFmtId="164" fontId="6" fillId="2" borderId="6" xfId="0" applyNumberFormat="1" applyFont="1" applyFill="1" applyBorder="1" applyAlignment="1" applyProtection="1">
      <alignment horizontal="right" vertical="center"/>
    </xf>
    <xf numFmtId="4" fontId="6" fillId="2" borderId="6" xfId="0" applyNumberFormat="1" applyFont="1" applyFill="1" applyBorder="1" applyAlignment="1" applyProtection="1">
      <alignment horizontal="right" vertical="center"/>
    </xf>
    <xf numFmtId="0" fontId="6" fillId="2" borderId="6" xfId="0" applyNumberFormat="1" applyFont="1" applyFill="1" applyBorder="1" applyAlignment="1" applyProtection="1">
      <alignment horizontal="left" wrapText="1"/>
    </xf>
    <xf numFmtId="0" fontId="7" fillId="2" borderId="6" xfId="0" applyNumberFormat="1" applyFont="1" applyFill="1" applyBorder="1" applyAlignment="1" applyProtection="1">
      <alignment horizontal="left" vertical="center" wrapText="1"/>
    </xf>
    <xf numFmtId="164" fontId="7" fillId="2" borderId="6" xfId="0" applyNumberFormat="1" applyFont="1" applyFill="1" applyBorder="1" applyAlignment="1" applyProtection="1">
      <alignment horizontal="right" vertical="center"/>
    </xf>
    <xf numFmtId="49" fontId="6" fillId="2" borderId="6" xfId="0" applyNumberFormat="1" applyFont="1" applyFill="1" applyBorder="1" applyAlignment="1" applyProtection="1">
      <alignment horizontal="center" vertical="top"/>
    </xf>
    <xf numFmtId="0" fontId="6" fillId="2" borderId="5" xfId="0" applyNumberFormat="1" applyFont="1" applyFill="1" applyBorder="1" applyAlignment="1" applyProtection="1">
      <alignment horizontal="left" vertical="center" wrapText="1"/>
    </xf>
    <xf numFmtId="0" fontId="6" fillId="2" borderId="6" xfId="1" applyNumberFormat="1" applyFont="1" applyFill="1" applyBorder="1" applyAlignment="1" applyProtection="1">
      <alignment horizontal="left" vertical="top" wrapText="1"/>
    </xf>
    <xf numFmtId="164" fontId="6" fillId="2" borderId="5" xfId="0" applyNumberFormat="1" applyFont="1" applyFill="1" applyBorder="1" applyAlignment="1" applyProtection="1">
      <alignment horizontal="right" vertical="top"/>
    </xf>
    <xf numFmtId="0" fontId="6" fillId="2" borderId="6" xfId="0" applyNumberFormat="1" applyFont="1" applyFill="1" applyBorder="1" applyAlignment="1" applyProtection="1">
      <alignment horizontal="center" vertical="top" shrinkToFit="1"/>
    </xf>
    <xf numFmtId="0" fontId="6" fillId="2" borderId="6" xfId="0" applyNumberFormat="1" applyFont="1" applyFill="1" applyBorder="1" applyAlignment="1" applyProtection="1">
      <alignment horizontal="center" vertical="center" shrinkToFit="1"/>
    </xf>
    <xf numFmtId="0" fontId="6" fillId="2" borderId="6" xfId="0" applyNumberFormat="1" applyFont="1" applyFill="1" applyBorder="1" applyAlignment="1" applyProtection="1">
      <alignment horizontal="left" vertical="top" shrinkToFit="1"/>
    </xf>
    <xf numFmtId="0" fontId="7" fillId="2" borderId="6" xfId="0" applyNumberFormat="1" applyFont="1" applyFill="1" applyBorder="1" applyAlignment="1" applyProtection="1">
      <alignment horizontal="left" vertical="top" shrinkToFit="1"/>
    </xf>
    <xf numFmtId="0" fontId="6" fillId="2" borderId="6" xfId="0" applyNumberFormat="1" applyFont="1" applyFill="1" applyBorder="1" applyAlignment="1" applyProtection="1">
      <alignment horizontal="left" vertical="center" shrinkToFit="1"/>
    </xf>
    <xf numFmtId="0" fontId="5" fillId="0" borderId="6" xfId="0" applyNumberFormat="1" applyFont="1" applyFill="1" applyBorder="1" applyAlignment="1" applyProtection="1">
      <alignment horizontal="center" vertical="top" shrinkToFit="1"/>
    </xf>
    <xf numFmtId="0" fontId="7" fillId="2" borderId="6" xfId="0" applyNumberFormat="1" applyFont="1" applyFill="1" applyBorder="1" applyAlignment="1" applyProtection="1">
      <alignment horizontal="center" vertical="top"/>
    </xf>
    <xf numFmtId="164" fontId="2" fillId="2" borderId="0" xfId="0" applyNumberFormat="1" applyFont="1" applyFill="1" applyBorder="1" applyAlignment="1" applyProtection="1">
      <alignment vertical="top"/>
    </xf>
    <xf numFmtId="164" fontId="5" fillId="2" borderId="6" xfId="0" applyNumberFormat="1" applyFont="1" applyFill="1" applyBorder="1" applyAlignment="1" applyProtection="1">
      <alignment horizontal="left" vertical="top" indent="3"/>
    </xf>
    <xf numFmtId="0" fontId="5" fillId="2" borderId="6" xfId="0" applyNumberFormat="1" applyFont="1" applyFill="1" applyBorder="1" applyAlignment="1" applyProtection="1">
      <alignment horizontal="left" vertical="top" indent="3"/>
    </xf>
    <xf numFmtId="164" fontId="5" fillId="2" borderId="6" xfId="0" applyNumberFormat="1" applyFont="1" applyFill="1" applyBorder="1" applyAlignment="1" applyProtection="1">
      <alignment horizontal="center" vertical="top"/>
    </xf>
    <xf numFmtId="0" fontId="7" fillId="2" borderId="5" xfId="0" applyNumberFormat="1" applyFont="1" applyFill="1" applyBorder="1" applyAlignment="1" applyProtection="1">
      <alignment horizontal="left" vertical="center" wrapText="1"/>
    </xf>
    <xf numFmtId="164" fontId="7" fillId="2" borderId="5" xfId="0" applyNumberFormat="1" applyFont="1" applyFill="1" applyBorder="1" applyAlignment="1" applyProtection="1">
      <alignment horizontal="right" vertical="top"/>
    </xf>
    <xf numFmtId="0" fontId="7" fillId="2" borderId="1" xfId="0" applyNumberFormat="1" applyFont="1" applyFill="1" applyBorder="1" applyAlignment="1" applyProtection="1">
      <alignment horizontal="left" vertical="top"/>
    </xf>
    <xf numFmtId="0" fontId="7" fillId="2" borderId="2" xfId="0" applyNumberFormat="1" applyFont="1" applyFill="1" applyBorder="1" applyAlignment="1" applyProtection="1">
      <alignment horizontal="left" vertical="top"/>
    </xf>
    <xf numFmtId="0" fontId="7" fillId="2" borderId="3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top" indent="7"/>
    </xf>
    <xf numFmtId="0" fontId="5" fillId="0" borderId="5" xfId="0" applyNumberFormat="1" applyFont="1" applyFill="1" applyBorder="1" applyAlignment="1" applyProtection="1">
      <alignment horizontal="left" vertical="top" indent="7"/>
    </xf>
    <xf numFmtId="0" fontId="6" fillId="2" borderId="6" xfId="2" applyNumberFormat="1" applyFont="1" applyFill="1" applyBorder="1" applyAlignment="1" applyProtection="1">
      <alignment horizontal="center" vertical="center" wrapText="1"/>
    </xf>
    <xf numFmtId="164" fontId="6" fillId="2" borderId="6" xfId="2" applyNumberFormat="1" applyFont="1" applyFill="1" applyBorder="1" applyAlignment="1" applyProtection="1">
      <alignment horizontal="center" vertical="center" wrapText="1"/>
    </xf>
    <xf numFmtId="164" fontId="8" fillId="2" borderId="0" xfId="0" applyNumberFormat="1" applyFont="1" applyFill="1" applyAlignment="1">
      <alignment horizontal="left" vertical="top" wrapText="1"/>
    </xf>
    <xf numFmtId="0" fontId="3" fillId="2" borderId="0" xfId="0" applyNumberFormat="1" applyFont="1" applyFill="1" applyBorder="1" applyAlignment="1" applyProtection="1">
      <alignment vertical="top"/>
    </xf>
    <xf numFmtId="0" fontId="11" fillId="2" borderId="0" xfId="0" applyNumberFormat="1" applyFont="1" applyFill="1" applyBorder="1" applyAlignment="1" applyProtection="1">
      <alignment horizontal="center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4"/>
  <sheetViews>
    <sheetView tabSelected="1" view="pageBreakPreview" topLeftCell="A111" zoomScaleNormal="200" zoomScaleSheetLayoutView="100" zoomScalePageLayoutView="150" workbookViewId="0">
      <selection activeCell="F74" sqref="F74"/>
    </sheetView>
  </sheetViews>
  <sheetFormatPr defaultRowHeight="12.75" x14ac:dyDescent="0.2"/>
  <cols>
    <col min="1" max="1" width="5.85546875" style="13" customWidth="1"/>
    <col min="2" max="2" width="7.28515625" style="13" customWidth="1"/>
    <col min="3" max="3" width="8.42578125" style="1" customWidth="1"/>
    <col min="4" max="4" width="6.7109375" style="1" customWidth="1"/>
    <col min="5" max="5" width="36.28515625" style="1" customWidth="1"/>
    <col min="6" max="6" width="10.85546875" style="42" customWidth="1"/>
    <col min="7" max="7" width="9" style="7" customWidth="1"/>
    <col min="8" max="9" width="9.140625" style="7"/>
    <col min="10" max="16384" width="9.140625" style="1"/>
  </cols>
  <sheetData>
    <row r="1" spans="1:11" s="7" customFormat="1" ht="75.75" customHeight="1" x14ac:dyDescent="0.2">
      <c r="A1" s="11"/>
      <c r="B1" s="11"/>
      <c r="F1" s="8"/>
      <c r="G1" s="58" t="s">
        <v>103</v>
      </c>
      <c r="H1" s="58"/>
      <c r="I1" s="58"/>
      <c r="J1" s="58"/>
      <c r="K1" s="58"/>
    </row>
    <row r="2" spans="1:11" s="7" customFormat="1" x14ac:dyDescent="0.2">
      <c r="A2" s="12"/>
      <c r="B2" s="12"/>
      <c r="C2" s="9"/>
      <c r="D2" s="9"/>
      <c r="E2" s="9"/>
      <c r="F2" s="59"/>
      <c r="G2" s="59"/>
    </row>
    <row r="3" spans="1:11" s="7" customFormat="1" ht="22.5" customHeight="1" x14ac:dyDescent="0.2">
      <c r="A3" s="12"/>
      <c r="B3" s="12"/>
      <c r="C3" s="9"/>
      <c r="D3" s="9"/>
      <c r="E3" s="9"/>
      <c r="F3" s="59"/>
      <c r="G3" s="59"/>
    </row>
    <row r="4" spans="1:11" s="7" customFormat="1" ht="104.25" customHeight="1" x14ac:dyDescent="0.2">
      <c r="A4" s="60" t="s">
        <v>101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ht="7.5" customHeight="1" x14ac:dyDescent="0.2"/>
    <row r="6" spans="1:11" x14ac:dyDescent="0.2">
      <c r="J6" s="2" t="s">
        <v>0</v>
      </c>
    </row>
    <row r="7" spans="1:11" ht="26.25" customHeight="1" x14ac:dyDescent="0.2">
      <c r="A7" s="51" t="s">
        <v>1</v>
      </c>
      <c r="B7" s="52"/>
      <c r="C7" s="52"/>
      <c r="D7" s="53"/>
      <c r="E7" s="54" t="s">
        <v>23</v>
      </c>
      <c r="F7" s="56" t="s">
        <v>96</v>
      </c>
      <c r="G7" s="56"/>
      <c r="H7" s="56" t="s">
        <v>102</v>
      </c>
      <c r="I7" s="56"/>
      <c r="J7" s="57" t="s">
        <v>86</v>
      </c>
      <c r="K7" s="57"/>
    </row>
    <row r="8" spans="1:11" ht="49.5" customHeight="1" x14ac:dyDescent="0.2">
      <c r="A8" s="40" t="s">
        <v>2</v>
      </c>
      <c r="B8" s="40" t="s">
        <v>7</v>
      </c>
      <c r="C8" s="15" t="s">
        <v>12</v>
      </c>
      <c r="D8" s="15" t="s">
        <v>15</v>
      </c>
      <c r="E8" s="55"/>
      <c r="F8" s="4" t="s">
        <v>38</v>
      </c>
      <c r="G8" s="5" t="s">
        <v>40</v>
      </c>
      <c r="H8" s="4" t="s">
        <v>38</v>
      </c>
      <c r="I8" s="5" t="s">
        <v>40</v>
      </c>
      <c r="J8" s="4" t="s">
        <v>38</v>
      </c>
      <c r="K8" s="5" t="s">
        <v>40</v>
      </c>
    </row>
    <row r="9" spans="1:11" x14ac:dyDescent="0.2">
      <c r="A9" s="40" t="s">
        <v>3</v>
      </c>
      <c r="B9" s="40" t="s">
        <v>8</v>
      </c>
      <c r="C9" s="14" t="s">
        <v>13</v>
      </c>
      <c r="D9" s="14" t="s">
        <v>16</v>
      </c>
      <c r="E9" s="3" t="s">
        <v>24</v>
      </c>
      <c r="F9" s="43" t="s">
        <v>39</v>
      </c>
      <c r="G9" s="44" t="s">
        <v>41</v>
      </c>
      <c r="H9" s="45" t="s">
        <v>87</v>
      </c>
      <c r="I9" s="16" t="s">
        <v>88</v>
      </c>
      <c r="J9" s="6" t="s">
        <v>89</v>
      </c>
      <c r="K9" s="3" t="s">
        <v>46</v>
      </c>
    </row>
    <row r="10" spans="1:11" s="19" customFormat="1" ht="11.25" x14ac:dyDescent="0.2">
      <c r="A10" s="41" t="s">
        <v>4</v>
      </c>
      <c r="B10" s="41"/>
      <c r="C10" s="17"/>
      <c r="D10" s="17"/>
      <c r="E10" s="17" t="s">
        <v>25</v>
      </c>
      <c r="F10" s="18">
        <f>F15+F34+F26+F11+F30</f>
        <v>190410.40000000002</v>
      </c>
      <c r="G10" s="18">
        <f>G15+G34+G26+G11</f>
        <v>2958.8</v>
      </c>
      <c r="H10" s="18">
        <f>H15+H34+H26+H11+H30</f>
        <v>162478.30000000002</v>
      </c>
      <c r="I10" s="18">
        <f>I15+I34+I26+I11</f>
        <v>2958.8</v>
      </c>
      <c r="J10" s="18">
        <f t="shared" ref="J10:J73" si="0">IF(H10&gt;0,H10/F10*100,0)</f>
        <v>85.330580682567756</v>
      </c>
      <c r="K10" s="18">
        <f t="shared" ref="K10:K73" si="1">IF(I10&gt;0,I10/G10*100,0)</f>
        <v>100</v>
      </c>
    </row>
    <row r="11" spans="1:11" s="19" customFormat="1" ht="33.75" x14ac:dyDescent="0.2">
      <c r="A11" s="22" t="s">
        <v>4</v>
      </c>
      <c r="B11" s="31" t="s">
        <v>5</v>
      </c>
      <c r="C11" s="20"/>
      <c r="D11" s="20"/>
      <c r="E11" s="21" t="s">
        <v>85</v>
      </c>
      <c r="F11" s="10">
        <f t="shared" ref="F11:I13" si="2">F12</f>
        <v>3356.5</v>
      </c>
      <c r="G11" s="10">
        <f t="shared" si="2"/>
        <v>0</v>
      </c>
      <c r="H11" s="10">
        <f t="shared" si="2"/>
        <v>3348.4</v>
      </c>
      <c r="I11" s="10">
        <f t="shared" si="2"/>
        <v>0</v>
      </c>
      <c r="J11" s="10">
        <f t="shared" si="0"/>
        <v>99.758677193505136</v>
      </c>
      <c r="K11" s="10">
        <f t="shared" si="1"/>
        <v>0</v>
      </c>
    </row>
    <row r="12" spans="1:11" s="19" customFormat="1" ht="11.25" x14ac:dyDescent="0.2">
      <c r="A12" s="22" t="s">
        <v>4</v>
      </c>
      <c r="B12" s="31" t="s">
        <v>5</v>
      </c>
      <c r="C12" s="35" t="s">
        <v>14</v>
      </c>
      <c r="D12" s="20"/>
      <c r="E12" s="20" t="s">
        <v>27</v>
      </c>
      <c r="F12" s="10">
        <f t="shared" si="2"/>
        <v>3356.5</v>
      </c>
      <c r="G12" s="10">
        <f t="shared" si="2"/>
        <v>0</v>
      </c>
      <c r="H12" s="10">
        <f t="shared" si="2"/>
        <v>3348.4</v>
      </c>
      <c r="I12" s="10">
        <f t="shared" si="2"/>
        <v>0</v>
      </c>
      <c r="J12" s="10">
        <f t="shared" si="0"/>
        <v>99.758677193505136</v>
      </c>
      <c r="K12" s="10">
        <f t="shared" si="1"/>
        <v>0</v>
      </c>
    </row>
    <row r="13" spans="1:11" s="19" customFormat="1" ht="56.25" x14ac:dyDescent="0.2">
      <c r="A13" s="22" t="s">
        <v>4</v>
      </c>
      <c r="B13" s="31" t="s">
        <v>5</v>
      </c>
      <c r="C13" s="36" t="s">
        <v>14</v>
      </c>
      <c r="D13" s="23" t="s">
        <v>17</v>
      </c>
      <c r="E13" s="21" t="s">
        <v>28</v>
      </c>
      <c r="F13" s="10">
        <f t="shared" si="2"/>
        <v>3356.5</v>
      </c>
      <c r="G13" s="10">
        <f t="shared" si="2"/>
        <v>0</v>
      </c>
      <c r="H13" s="10">
        <f t="shared" si="2"/>
        <v>3348.4</v>
      </c>
      <c r="I13" s="10">
        <f t="shared" si="2"/>
        <v>0</v>
      </c>
      <c r="J13" s="10">
        <f t="shared" si="0"/>
        <v>99.758677193505136</v>
      </c>
      <c r="K13" s="10">
        <f t="shared" si="1"/>
        <v>0</v>
      </c>
    </row>
    <row r="14" spans="1:11" s="19" customFormat="1" ht="22.5" x14ac:dyDescent="0.2">
      <c r="A14" s="22" t="s">
        <v>4</v>
      </c>
      <c r="B14" s="31" t="s">
        <v>5</v>
      </c>
      <c r="C14" s="35" t="s">
        <v>14</v>
      </c>
      <c r="D14" s="22" t="s">
        <v>18</v>
      </c>
      <c r="E14" s="24" t="s">
        <v>29</v>
      </c>
      <c r="F14" s="10">
        <v>3356.5</v>
      </c>
      <c r="G14" s="25">
        <v>0</v>
      </c>
      <c r="H14" s="10">
        <v>3348.4</v>
      </c>
      <c r="I14" s="25">
        <v>0</v>
      </c>
      <c r="J14" s="10">
        <f t="shared" si="0"/>
        <v>99.758677193505136</v>
      </c>
      <c r="K14" s="25">
        <f t="shared" si="1"/>
        <v>0</v>
      </c>
    </row>
    <row r="15" spans="1:11" s="19" customFormat="1" ht="45" x14ac:dyDescent="0.2">
      <c r="A15" s="22" t="s">
        <v>4</v>
      </c>
      <c r="B15" s="22" t="s">
        <v>9</v>
      </c>
      <c r="C15" s="37"/>
      <c r="D15" s="20"/>
      <c r="E15" s="21" t="s">
        <v>26</v>
      </c>
      <c r="F15" s="26">
        <f>F16</f>
        <v>87390.400000000009</v>
      </c>
      <c r="G15" s="27">
        <f>G16</f>
        <v>2958.8</v>
      </c>
      <c r="H15" s="26">
        <f>H16</f>
        <v>87091.1</v>
      </c>
      <c r="I15" s="26">
        <f>I16</f>
        <v>2958.8</v>
      </c>
      <c r="J15" s="26">
        <f t="shared" si="0"/>
        <v>99.657513868800223</v>
      </c>
      <c r="K15" s="27">
        <f t="shared" si="1"/>
        <v>100</v>
      </c>
    </row>
    <row r="16" spans="1:11" s="19" customFormat="1" ht="11.25" x14ac:dyDescent="0.2">
      <c r="A16" s="22" t="s">
        <v>4</v>
      </c>
      <c r="B16" s="22" t="s">
        <v>9</v>
      </c>
      <c r="C16" s="35" t="s">
        <v>14</v>
      </c>
      <c r="D16" s="20"/>
      <c r="E16" s="20" t="s">
        <v>27</v>
      </c>
      <c r="F16" s="10">
        <f>F17+F19+F23+F21</f>
        <v>87390.400000000009</v>
      </c>
      <c r="G16" s="25">
        <f>G17</f>
        <v>2958.8</v>
      </c>
      <c r="H16" s="10">
        <f>H17+H19+H23+H21</f>
        <v>87091.1</v>
      </c>
      <c r="I16" s="10">
        <f>I17</f>
        <v>2958.8</v>
      </c>
      <c r="J16" s="10">
        <f t="shared" si="0"/>
        <v>99.657513868800223</v>
      </c>
      <c r="K16" s="25">
        <f t="shared" si="1"/>
        <v>100</v>
      </c>
    </row>
    <row r="17" spans="1:11" s="19" customFormat="1" ht="56.25" x14ac:dyDescent="0.2">
      <c r="A17" s="22" t="s">
        <v>4</v>
      </c>
      <c r="B17" s="22" t="s">
        <v>9</v>
      </c>
      <c r="C17" s="36" t="s">
        <v>14</v>
      </c>
      <c r="D17" s="23" t="s">
        <v>17</v>
      </c>
      <c r="E17" s="21" t="s">
        <v>28</v>
      </c>
      <c r="F17" s="26">
        <f>F18</f>
        <v>86906.3</v>
      </c>
      <c r="G17" s="27">
        <f>G18</f>
        <v>2958.8</v>
      </c>
      <c r="H17" s="26">
        <f>H18</f>
        <v>86896.1</v>
      </c>
      <c r="I17" s="26">
        <f>I18</f>
        <v>2958.8</v>
      </c>
      <c r="J17" s="26">
        <f t="shared" si="0"/>
        <v>99.988263221423537</v>
      </c>
      <c r="K17" s="27">
        <f t="shared" si="1"/>
        <v>100</v>
      </c>
    </row>
    <row r="18" spans="1:11" s="19" customFormat="1" ht="22.5" x14ac:dyDescent="0.2">
      <c r="A18" s="22" t="s">
        <v>4</v>
      </c>
      <c r="B18" s="22" t="s">
        <v>9</v>
      </c>
      <c r="C18" s="35" t="s">
        <v>14</v>
      </c>
      <c r="D18" s="22" t="s">
        <v>18</v>
      </c>
      <c r="E18" s="24" t="s">
        <v>29</v>
      </c>
      <c r="F18" s="10">
        <v>86906.3</v>
      </c>
      <c r="G18" s="10">
        <v>2958.8</v>
      </c>
      <c r="H18" s="10">
        <v>86896.1</v>
      </c>
      <c r="I18" s="10">
        <v>2958.8</v>
      </c>
      <c r="J18" s="10">
        <f t="shared" si="0"/>
        <v>99.988263221423537</v>
      </c>
      <c r="K18" s="10">
        <f t="shared" si="1"/>
        <v>100</v>
      </c>
    </row>
    <row r="19" spans="1:11" s="19" customFormat="1" ht="22.5" x14ac:dyDescent="0.2">
      <c r="A19" s="22" t="s">
        <v>4</v>
      </c>
      <c r="B19" s="22" t="s">
        <v>9</v>
      </c>
      <c r="C19" s="35" t="s">
        <v>14</v>
      </c>
      <c r="D19" s="22" t="s">
        <v>19</v>
      </c>
      <c r="E19" s="24" t="s">
        <v>30</v>
      </c>
      <c r="F19" s="10">
        <f>F20</f>
        <v>484.1</v>
      </c>
      <c r="G19" s="10" t="s">
        <v>42</v>
      </c>
      <c r="H19" s="10">
        <f>H20</f>
        <v>195</v>
      </c>
      <c r="I19" s="10" t="s">
        <v>42</v>
      </c>
      <c r="J19" s="10">
        <f t="shared" si="0"/>
        <v>40.280933691386075</v>
      </c>
      <c r="K19" s="10">
        <v>0</v>
      </c>
    </row>
    <row r="20" spans="1:11" s="19" customFormat="1" ht="33.75" x14ac:dyDescent="0.2">
      <c r="A20" s="22" t="s">
        <v>4</v>
      </c>
      <c r="B20" s="22" t="s">
        <v>9</v>
      </c>
      <c r="C20" s="35" t="s">
        <v>14</v>
      </c>
      <c r="D20" s="22" t="s">
        <v>20</v>
      </c>
      <c r="E20" s="28" t="s">
        <v>31</v>
      </c>
      <c r="F20" s="10">
        <v>484.1</v>
      </c>
      <c r="G20" s="10" t="s">
        <v>42</v>
      </c>
      <c r="H20" s="10">
        <v>195</v>
      </c>
      <c r="I20" s="10" t="s">
        <v>42</v>
      </c>
      <c r="J20" s="10">
        <f t="shared" si="0"/>
        <v>40.280933691386075</v>
      </c>
      <c r="K20" s="10">
        <v>0</v>
      </c>
    </row>
    <row r="21" spans="1:11" s="19" customFormat="1" ht="22.5" hidden="1" x14ac:dyDescent="0.2">
      <c r="A21" s="22" t="s">
        <v>4</v>
      </c>
      <c r="B21" s="22" t="s">
        <v>9</v>
      </c>
      <c r="C21" s="35" t="s">
        <v>14</v>
      </c>
      <c r="D21" s="22">
        <v>300</v>
      </c>
      <c r="E21" s="28" t="s">
        <v>66</v>
      </c>
      <c r="F21" s="10">
        <f>F22</f>
        <v>0</v>
      </c>
      <c r="G21" s="10">
        <f>G22</f>
        <v>0</v>
      </c>
      <c r="H21" s="10">
        <f>H22</f>
        <v>0</v>
      </c>
      <c r="I21" s="10">
        <f>I22</f>
        <v>0</v>
      </c>
      <c r="J21" s="10">
        <f t="shared" si="0"/>
        <v>0</v>
      </c>
      <c r="K21" s="10">
        <f t="shared" si="1"/>
        <v>0</v>
      </c>
    </row>
    <row r="22" spans="1:11" s="19" customFormat="1" ht="22.5" hidden="1" x14ac:dyDescent="0.2">
      <c r="A22" s="22" t="s">
        <v>4</v>
      </c>
      <c r="B22" s="22" t="s">
        <v>9</v>
      </c>
      <c r="C22" s="35" t="s">
        <v>14</v>
      </c>
      <c r="D22" s="22">
        <v>320</v>
      </c>
      <c r="E22" s="28" t="s">
        <v>67</v>
      </c>
      <c r="F22" s="10">
        <v>0</v>
      </c>
      <c r="G22" s="10">
        <v>0</v>
      </c>
      <c r="H22" s="10">
        <v>0</v>
      </c>
      <c r="I22" s="10">
        <v>0</v>
      </c>
      <c r="J22" s="10">
        <f t="shared" si="0"/>
        <v>0</v>
      </c>
      <c r="K22" s="10">
        <f t="shared" si="1"/>
        <v>0</v>
      </c>
    </row>
    <row r="23" spans="1:11" s="19" customFormat="1" ht="11.25" hidden="1" x14ac:dyDescent="0.2">
      <c r="A23" s="22" t="s">
        <v>4</v>
      </c>
      <c r="B23" s="22" t="s">
        <v>9</v>
      </c>
      <c r="C23" s="35" t="s">
        <v>14</v>
      </c>
      <c r="D23" s="22" t="s">
        <v>21</v>
      </c>
      <c r="E23" s="20" t="s">
        <v>32</v>
      </c>
      <c r="F23" s="10">
        <f>F25+F24</f>
        <v>0</v>
      </c>
      <c r="G23" s="10" t="s">
        <v>42</v>
      </c>
      <c r="H23" s="10">
        <f>H25+H24</f>
        <v>0</v>
      </c>
      <c r="I23" s="10" t="s">
        <v>42</v>
      </c>
      <c r="J23" s="10">
        <f t="shared" si="0"/>
        <v>0</v>
      </c>
      <c r="K23" s="10" t="e">
        <f t="shared" si="1"/>
        <v>#DIV/0!</v>
      </c>
    </row>
    <row r="24" spans="1:11" s="19" customFormat="1" ht="11.25" hidden="1" x14ac:dyDescent="0.2">
      <c r="A24" s="22" t="s">
        <v>4</v>
      </c>
      <c r="B24" s="22" t="s">
        <v>9</v>
      </c>
      <c r="C24" s="35" t="s">
        <v>14</v>
      </c>
      <c r="D24" s="22">
        <v>830</v>
      </c>
      <c r="E24" s="20" t="s">
        <v>74</v>
      </c>
      <c r="F24" s="10">
        <v>0</v>
      </c>
      <c r="G24" s="10">
        <v>0</v>
      </c>
      <c r="H24" s="10">
        <v>0</v>
      </c>
      <c r="I24" s="10">
        <v>0</v>
      </c>
      <c r="J24" s="10">
        <f t="shared" si="0"/>
        <v>0</v>
      </c>
      <c r="K24" s="10">
        <f t="shared" si="1"/>
        <v>0</v>
      </c>
    </row>
    <row r="25" spans="1:11" s="19" customFormat="1" ht="11.25" hidden="1" x14ac:dyDescent="0.2">
      <c r="A25" s="22" t="s">
        <v>4</v>
      </c>
      <c r="B25" s="22" t="s">
        <v>9</v>
      </c>
      <c r="C25" s="35" t="s">
        <v>14</v>
      </c>
      <c r="D25" s="22" t="s">
        <v>22</v>
      </c>
      <c r="E25" s="20" t="s">
        <v>33</v>
      </c>
      <c r="F25" s="10">
        <v>0</v>
      </c>
      <c r="G25" s="10" t="s">
        <v>42</v>
      </c>
      <c r="H25" s="10">
        <v>0</v>
      </c>
      <c r="I25" s="10" t="s">
        <v>42</v>
      </c>
      <c r="J25" s="10">
        <f t="shared" si="0"/>
        <v>0</v>
      </c>
      <c r="K25" s="10" t="e">
        <f t="shared" si="1"/>
        <v>#DIV/0!</v>
      </c>
    </row>
    <row r="26" spans="1:11" s="19" customFormat="1" ht="22.5" hidden="1" x14ac:dyDescent="0.2">
      <c r="A26" s="22" t="s">
        <v>4</v>
      </c>
      <c r="B26" s="22" t="s">
        <v>44</v>
      </c>
      <c r="C26" s="37"/>
      <c r="D26" s="20"/>
      <c r="E26" s="24" t="s">
        <v>75</v>
      </c>
      <c r="F26" s="10">
        <f>F27</f>
        <v>0</v>
      </c>
      <c r="G26" s="10" t="s">
        <v>42</v>
      </c>
      <c r="H26" s="10">
        <f>H27</f>
        <v>0</v>
      </c>
      <c r="I26" s="10" t="s">
        <v>42</v>
      </c>
      <c r="J26" s="10">
        <f t="shared" si="0"/>
        <v>0</v>
      </c>
      <c r="K26" s="10" t="e">
        <f t="shared" si="1"/>
        <v>#DIV/0!</v>
      </c>
    </row>
    <row r="27" spans="1:11" s="19" customFormat="1" ht="11.25" hidden="1" x14ac:dyDescent="0.2">
      <c r="A27" s="22" t="s">
        <v>4</v>
      </c>
      <c r="B27" s="22" t="s">
        <v>44</v>
      </c>
      <c r="C27" s="35" t="s">
        <v>14</v>
      </c>
      <c r="D27" s="20"/>
      <c r="E27" s="20" t="s">
        <v>27</v>
      </c>
      <c r="F27" s="10">
        <f>F28</f>
        <v>0</v>
      </c>
      <c r="G27" s="10" t="s">
        <v>42</v>
      </c>
      <c r="H27" s="10">
        <f>H28</f>
        <v>0</v>
      </c>
      <c r="I27" s="10" t="s">
        <v>42</v>
      </c>
      <c r="J27" s="10">
        <f t="shared" si="0"/>
        <v>0</v>
      </c>
      <c r="K27" s="10" t="e">
        <f t="shared" si="1"/>
        <v>#DIV/0!</v>
      </c>
    </row>
    <row r="28" spans="1:11" s="19" customFormat="1" ht="11.25" hidden="1" x14ac:dyDescent="0.2">
      <c r="A28" s="22" t="s">
        <v>4</v>
      </c>
      <c r="B28" s="22" t="s">
        <v>44</v>
      </c>
      <c r="C28" s="36" t="s">
        <v>14</v>
      </c>
      <c r="D28" s="23">
        <v>800</v>
      </c>
      <c r="E28" s="20" t="s">
        <v>32</v>
      </c>
      <c r="F28" s="26">
        <f>F29</f>
        <v>0</v>
      </c>
      <c r="G28" s="26" t="s">
        <v>42</v>
      </c>
      <c r="H28" s="26">
        <f>H29</f>
        <v>0</v>
      </c>
      <c r="I28" s="26" t="s">
        <v>42</v>
      </c>
      <c r="J28" s="26">
        <f t="shared" si="0"/>
        <v>0</v>
      </c>
      <c r="K28" s="26" t="e">
        <f t="shared" si="1"/>
        <v>#DIV/0!</v>
      </c>
    </row>
    <row r="29" spans="1:11" s="19" customFormat="1" ht="11.25" hidden="1" x14ac:dyDescent="0.2">
      <c r="A29" s="22" t="s">
        <v>4</v>
      </c>
      <c r="B29" s="22" t="s">
        <v>44</v>
      </c>
      <c r="C29" s="35" t="s">
        <v>14</v>
      </c>
      <c r="D29" s="22">
        <v>880</v>
      </c>
      <c r="E29" s="20" t="s">
        <v>76</v>
      </c>
      <c r="F29" s="10">
        <v>0</v>
      </c>
      <c r="G29" s="10" t="s">
        <v>42</v>
      </c>
      <c r="H29" s="10">
        <v>0</v>
      </c>
      <c r="I29" s="10" t="s">
        <v>42</v>
      </c>
      <c r="J29" s="10">
        <f t="shared" si="0"/>
        <v>0</v>
      </c>
      <c r="K29" s="10" t="e">
        <f t="shared" si="1"/>
        <v>#DIV/0!</v>
      </c>
    </row>
    <row r="30" spans="1:11" s="19" customFormat="1" ht="11.25" x14ac:dyDescent="0.2">
      <c r="A30" s="22" t="s">
        <v>4</v>
      </c>
      <c r="B30" s="22">
        <v>11</v>
      </c>
      <c r="C30" s="35"/>
      <c r="D30" s="22"/>
      <c r="E30" s="28" t="s">
        <v>90</v>
      </c>
      <c r="F30" s="10">
        <f t="shared" ref="F30:I32" si="3">F31</f>
        <v>10</v>
      </c>
      <c r="G30" s="10">
        <f t="shared" si="3"/>
        <v>0</v>
      </c>
      <c r="H30" s="10">
        <f t="shared" si="3"/>
        <v>0</v>
      </c>
      <c r="I30" s="10">
        <f t="shared" si="3"/>
        <v>0</v>
      </c>
      <c r="J30" s="10">
        <f t="shared" si="0"/>
        <v>0</v>
      </c>
      <c r="K30" s="10">
        <f t="shared" si="1"/>
        <v>0</v>
      </c>
    </row>
    <row r="31" spans="1:11" s="19" customFormat="1" ht="11.25" x14ac:dyDescent="0.2">
      <c r="A31" s="22" t="s">
        <v>4</v>
      </c>
      <c r="B31" s="22">
        <v>11</v>
      </c>
      <c r="C31" s="35" t="s">
        <v>14</v>
      </c>
      <c r="D31" s="22"/>
      <c r="E31" s="28" t="s">
        <v>27</v>
      </c>
      <c r="F31" s="10">
        <f t="shared" si="3"/>
        <v>10</v>
      </c>
      <c r="G31" s="10">
        <f t="shared" si="3"/>
        <v>0</v>
      </c>
      <c r="H31" s="10">
        <f t="shared" si="3"/>
        <v>0</v>
      </c>
      <c r="I31" s="10">
        <f t="shared" si="3"/>
        <v>0</v>
      </c>
      <c r="J31" s="10">
        <f t="shared" si="0"/>
        <v>0</v>
      </c>
      <c r="K31" s="10">
        <f t="shared" si="1"/>
        <v>0</v>
      </c>
    </row>
    <row r="32" spans="1:11" s="19" customFormat="1" ht="11.25" x14ac:dyDescent="0.2">
      <c r="A32" s="22" t="s">
        <v>4</v>
      </c>
      <c r="B32" s="22">
        <v>11</v>
      </c>
      <c r="C32" s="35" t="s">
        <v>14</v>
      </c>
      <c r="D32" s="22">
        <v>800</v>
      </c>
      <c r="E32" s="28" t="s">
        <v>32</v>
      </c>
      <c r="F32" s="10">
        <f t="shared" si="3"/>
        <v>10</v>
      </c>
      <c r="G32" s="10">
        <f t="shared" si="3"/>
        <v>0</v>
      </c>
      <c r="H32" s="10">
        <f t="shared" si="3"/>
        <v>0</v>
      </c>
      <c r="I32" s="10">
        <f t="shared" si="3"/>
        <v>0</v>
      </c>
      <c r="J32" s="10">
        <f t="shared" si="0"/>
        <v>0</v>
      </c>
      <c r="K32" s="10">
        <f t="shared" si="1"/>
        <v>0</v>
      </c>
    </row>
    <row r="33" spans="1:11" s="19" customFormat="1" ht="11.25" x14ac:dyDescent="0.2">
      <c r="A33" s="22" t="s">
        <v>4</v>
      </c>
      <c r="B33" s="22">
        <v>11</v>
      </c>
      <c r="C33" s="35" t="s">
        <v>14</v>
      </c>
      <c r="D33" s="22">
        <v>870</v>
      </c>
      <c r="E33" s="28" t="s">
        <v>91</v>
      </c>
      <c r="F33" s="10">
        <v>10</v>
      </c>
      <c r="G33" s="10">
        <v>0</v>
      </c>
      <c r="H33" s="10">
        <v>0</v>
      </c>
      <c r="I33" s="10">
        <v>0</v>
      </c>
      <c r="J33" s="10">
        <f t="shared" si="0"/>
        <v>0</v>
      </c>
      <c r="K33" s="10">
        <f t="shared" si="1"/>
        <v>0</v>
      </c>
    </row>
    <row r="34" spans="1:11" s="19" customFormat="1" ht="11.25" x14ac:dyDescent="0.2">
      <c r="A34" s="22" t="s">
        <v>4</v>
      </c>
      <c r="B34" s="22" t="s">
        <v>10</v>
      </c>
      <c r="C34" s="35"/>
      <c r="D34" s="20"/>
      <c r="E34" s="20" t="s">
        <v>34</v>
      </c>
      <c r="F34" s="10">
        <f>F35</f>
        <v>99653.5</v>
      </c>
      <c r="G34" s="10">
        <f>G35</f>
        <v>0</v>
      </c>
      <c r="H34" s="10">
        <f>H35</f>
        <v>72038.8</v>
      </c>
      <c r="I34" s="10">
        <f>I35</f>
        <v>0</v>
      </c>
      <c r="J34" s="10">
        <f t="shared" si="0"/>
        <v>72.289282363389148</v>
      </c>
      <c r="K34" s="10">
        <f t="shared" si="1"/>
        <v>0</v>
      </c>
    </row>
    <row r="35" spans="1:11" s="19" customFormat="1" ht="11.25" x14ac:dyDescent="0.2">
      <c r="A35" s="22" t="s">
        <v>4</v>
      </c>
      <c r="B35" s="22" t="s">
        <v>10</v>
      </c>
      <c r="C35" s="35" t="s">
        <v>14</v>
      </c>
      <c r="D35" s="20"/>
      <c r="E35" s="20" t="s">
        <v>27</v>
      </c>
      <c r="F35" s="10">
        <f>F36+F38+F40</f>
        <v>99653.5</v>
      </c>
      <c r="G35" s="10">
        <f>G36+G38+G40</f>
        <v>0</v>
      </c>
      <c r="H35" s="10">
        <f>H36+H38+H40</f>
        <v>72038.8</v>
      </c>
      <c r="I35" s="10">
        <f>I36+I38+I40</f>
        <v>0</v>
      </c>
      <c r="J35" s="10">
        <f t="shared" si="0"/>
        <v>72.289282363389148</v>
      </c>
      <c r="K35" s="10">
        <f t="shared" si="1"/>
        <v>0</v>
      </c>
    </row>
    <row r="36" spans="1:11" s="19" customFormat="1" ht="22.5" x14ac:dyDescent="0.2">
      <c r="A36" s="22" t="s">
        <v>4</v>
      </c>
      <c r="B36" s="22" t="s">
        <v>10</v>
      </c>
      <c r="C36" s="35" t="s">
        <v>14</v>
      </c>
      <c r="D36" s="22" t="s">
        <v>19</v>
      </c>
      <c r="E36" s="24" t="s">
        <v>30</v>
      </c>
      <c r="F36" s="10">
        <f>F37</f>
        <v>2272.6999999999998</v>
      </c>
      <c r="G36" s="10" t="s">
        <v>42</v>
      </c>
      <c r="H36" s="10">
        <f>H37</f>
        <v>2130.3000000000002</v>
      </c>
      <c r="I36" s="10" t="s">
        <v>42</v>
      </c>
      <c r="J36" s="10">
        <f t="shared" si="0"/>
        <v>93.734324811897764</v>
      </c>
      <c r="K36" s="10">
        <v>0</v>
      </c>
    </row>
    <row r="37" spans="1:11" s="19" customFormat="1" ht="33.75" x14ac:dyDescent="0.2">
      <c r="A37" s="22" t="s">
        <v>4</v>
      </c>
      <c r="B37" s="22" t="s">
        <v>10</v>
      </c>
      <c r="C37" s="35" t="s">
        <v>14</v>
      </c>
      <c r="D37" s="22" t="s">
        <v>20</v>
      </c>
      <c r="E37" s="24" t="s">
        <v>31</v>
      </c>
      <c r="F37" s="10">
        <f>2133.5+139.2</f>
        <v>2272.6999999999998</v>
      </c>
      <c r="G37" s="10" t="s">
        <v>42</v>
      </c>
      <c r="H37" s="10">
        <v>2130.3000000000002</v>
      </c>
      <c r="I37" s="10" t="s">
        <v>42</v>
      </c>
      <c r="J37" s="10">
        <f t="shared" si="0"/>
        <v>93.734324811897764</v>
      </c>
      <c r="K37" s="10">
        <v>0</v>
      </c>
    </row>
    <row r="38" spans="1:11" s="19" customFormat="1" ht="33.75" x14ac:dyDescent="0.2">
      <c r="A38" s="22" t="s">
        <v>4</v>
      </c>
      <c r="B38" s="22">
        <v>13</v>
      </c>
      <c r="C38" s="35" t="s">
        <v>14</v>
      </c>
      <c r="D38" s="22">
        <v>600</v>
      </c>
      <c r="E38" s="24" t="s">
        <v>48</v>
      </c>
      <c r="F38" s="10">
        <f>F39</f>
        <v>81551.100000000006</v>
      </c>
      <c r="G38" s="10">
        <f>G39</f>
        <v>0</v>
      </c>
      <c r="H38" s="10">
        <f>H39</f>
        <v>69858.5</v>
      </c>
      <c r="I38" s="10">
        <f>I39</f>
        <v>0</v>
      </c>
      <c r="J38" s="10">
        <f t="shared" si="0"/>
        <v>85.662241220535336</v>
      </c>
      <c r="K38" s="10">
        <f t="shared" si="1"/>
        <v>0</v>
      </c>
    </row>
    <row r="39" spans="1:11" s="19" customFormat="1" ht="11.25" x14ac:dyDescent="0.2">
      <c r="A39" s="22" t="s">
        <v>4</v>
      </c>
      <c r="B39" s="22">
        <v>13</v>
      </c>
      <c r="C39" s="35" t="s">
        <v>14</v>
      </c>
      <c r="D39" s="22">
        <v>610</v>
      </c>
      <c r="E39" s="24" t="s">
        <v>61</v>
      </c>
      <c r="F39" s="10">
        <v>81551.100000000006</v>
      </c>
      <c r="G39" s="10">
        <v>0</v>
      </c>
      <c r="H39" s="10">
        <v>69858.5</v>
      </c>
      <c r="I39" s="10">
        <v>0</v>
      </c>
      <c r="J39" s="10">
        <f t="shared" si="0"/>
        <v>85.662241220535336</v>
      </c>
      <c r="K39" s="10">
        <f t="shared" si="1"/>
        <v>0</v>
      </c>
    </row>
    <row r="40" spans="1:11" s="19" customFormat="1" ht="11.25" x14ac:dyDescent="0.2">
      <c r="A40" s="22" t="s">
        <v>4</v>
      </c>
      <c r="B40" s="22">
        <v>13</v>
      </c>
      <c r="C40" s="35" t="s">
        <v>14</v>
      </c>
      <c r="D40" s="22">
        <v>800</v>
      </c>
      <c r="E40" s="24" t="s">
        <v>32</v>
      </c>
      <c r="F40" s="10">
        <f>F42+F41+F43</f>
        <v>15829.7</v>
      </c>
      <c r="G40" s="10">
        <v>0</v>
      </c>
      <c r="H40" s="10">
        <f>H42+H41+H43</f>
        <v>50</v>
      </c>
      <c r="I40" s="10">
        <v>0</v>
      </c>
      <c r="J40" s="10">
        <f t="shared" si="0"/>
        <v>0.31586195569088488</v>
      </c>
      <c r="K40" s="10">
        <f t="shared" si="1"/>
        <v>0</v>
      </c>
    </row>
    <row r="41" spans="1:11" s="19" customFormat="1" ht="11.25" x14ac:dyDescent="0.2">
      <c r="A41" s="22" t="s">
        <v>4</v>
      </c>
      <c r="B41" s="22">
        <v>13</v>
      </c>
      <c r="C41" s="35" t="s">
        <v>14</v>
      </c>
      <c r="D41" s="22">
        <v>830</v>
      </c>
      <c r="E41" s="20" t="s">
        <v>74</v>
      </c>
      <c r="F41" s="10">
        <v>0.2</v>
      </c>
      <c r="G41" s="10">
        <v>0</v>
      </c>
      <c r="H41" s="10">
        <v>0</v>
      </c>
      <c r="I41" s="10">
        <v>0</v>
      </c>
      <c r="J41" s="10">
        <f t="shared" si="0"/>
        <v>0</v>
      </c>
      <c r="K41" s="10">
        <f t="shared" si="1"/>
        <v>0</v>
      </c>
    </row>
    <row r="42" spans="1:11" s="19" customFormat="1" ht="11.25" x14ac:dyDescent="0.2">
      <c r="A42" s="22" t="s">
        <v>4</v>
      </c>
      <c r="B42" s="22">
        <v>13</v>
      </c>
      <c r="C42" s="35" t="s">
        <v>14</v>
      </c>
      <c r="D42" s="22">
        <v>850</v>
      </c>
      <c r="E42" s="24" t="s">
        <v>33</v>
      </c>
      <c r="F42" s="10">
        <v>50</v>
      </c>
      <c r="G42" s="10">
        <v>0</v>
      </c>
      <c r="H42" s="10">
        <v>50</v>
      </c>
      <c r="I42" s="10">
        <v>0</v>
      </c>
      <c r="J42" s="10">
        <f t="shared" si="0"/>
        <v>100</v>
      </c>
      <c r="K42" s="10">
        <f t="shared" si="1"/>
        <v>0</v>
      </c>
    </row>
    <row r="43" spans="1:11" s="19" customFormat="1" ht="11.25" x14ac:dyDescent="0.2">
      <c r="A43" s="22" t="s">
        <v>4</v>
      </c>
      <c r="B43" s="22">
        <v>13</v>
      </c>
      <c r="C43" s="35" t="s">
        <v>14</v>
      </c>
      <c r="D43" s="22">
        <v>880</v>
      </c>
      <c r="E43" s="24" t="s">
        <v>76</v>
      </c>
      <c r="F43" s="10">
        <v>15779.5</v>
      </c>
      <c r="G43" s="10">
        <v>0</v>
      </c>
      <c r="H43" s="10">
        <v>0</v>
      </c>
      <c r="I43" s="10">
        <v>0</v>
      </c>
      <c r="J43" s="10">
        <f t="shared" si="0"/>
        <v>0</v>
      </c>
      <c r="K43" s="10">
        <f t="shared" si="1"/>
        <v>0</v>
      </c>
    </row>
    <row r="44" spans="1:11" s="19" customFormat="1" ht="11.25" x14ac:dyDescent="0.2">
      <c r="A44" s="41" t="s">
        <v>5</v>
      </c>
      <c r="B44" s="41"/>
      <c r="C44" s="38"/>
      <c r="D44" s="17"/>
      <c r="E44" s="24" t="s">
        <v>35</v>
      </c>
      <c r="F44" s="18">
        <f>F45</f>
        <v>388</v>
      </c>
      <c r="G44" s="18" t="s">
        <v>42</v>
      </c>
      <c r="H44" s="18">
        <f>H45</f>
        <v>316.3</v>
      </c>
      <c r="I44" s="18" t="s">
        <v>42</v>
      </c>
      <c r="J44" s="18">
        <f t="shared" si="0"/>
        <v>81.520618556701024</v>
      </c>
      <c r="K44" s="18">
        <v>0</v>
      </c>
    </row>
    <row r="45" spans="1:11" s="19" customFormat="1" ht="11.25" x14ac:dyDescent="0.2">
      <c r="A45" s="22" t="s">
        <v>5</v>
      </c>
      <c r="B45" s="22" t="s">
        <v>9</v>
      </c>
      <c r="C45" s="37"/>
      <c r="D45" s="20"/>
      <c r="E45" s="24" t="s">
        <v>36</v>
      </c>
      <c r="F45" s="10">
        <f>F46</f>
        <v>388</v>
      </c>
      <c r="G45" s="10" t="s">
        <v>42</v>
      </c>
      <c r="H45" s="10">
        <f>H46</f>
        <v>316.3</v>
      </c>
      <c r="I45" s="10" t="s">
        <v>42</v>
      </c>
      <c r="J45" s="10">
        <f t="shared" si="0"/>
        <v>81.520618556701024</v>
      </c>
      <c r="K45" s="10">
        <v>0</v>
      </c>
    </row>
    <row r="46" spans="1:11" s="19" customFormat="1" ht="11.25" x14ac:dyDescent="0.2">
      <c r="A46" s="22" t="s">
        <v>5</v>
      </c>
      <c r="B46" s="22" t="s">
        <v>9</v>
      </c>
      <c r="C46" s="35" t="s">
        <v>14</v>
      </c>
      <c r="D46" s="20"/>
      <c r="E46" s="24" t="s">
        <v>27</v>
      </c>
      <c r="F46" s="10">
        <f>F47</f>
        <v>388</v>
      </c>
      <c r="G46" s="10" t="s">
        <v>42</v>
      </c>
      <c r="H46" s="10">
        <f>H47</f>
        <v>316.3</v>
      </c>
      <c r="I46" s="10" t="s">
        <v>42</v>
      </c>
      <c r="J46" s="10">
        <f t="shared" si="0"/>
        <v>81.520618556701024</v>
      </c>
      <c r="K46" s="10">
        <v>0</v>
      </c>
    </row>
    <row r="47" spans="1:11" s="19" customFormat="1" ht="21" customHeight="1" x14ac:dyDescent="0.2">
      <c r="A47" s="22" t="s">
        <v>5</v>
      </c>
      <c r="B47" s="22" t="s">
        <v>9</v>
      </c>
      <c r="C47" s="35" t="s">
        <v>14</v>
      </c>
      <c r="D47" s="22" t="s">
        <v>19</v>
      </c>
      <c r="E47" s="24" t="s">
        <v>30</v>
      </c>
      <c r="F47" s="10">
        <f>F48</f>
        <v>388</v>
      </c>
      <c r="G47" s="10" t="s">
        <v>42</v>
      </c>
      <c r="H47" s="10">
        <f>H48</f>
        <v>316.3</v>
      </c>
      <c r="I47" s="10" t="s">
        <v>42</v>
      </c>
      <c r="J47" s="10">
        <f t="shared" si="0"/>
        <v>81.520618556701024</v>
      </c>
      <c r="K47" s="10">
        <v>0</v>
      </c>
    </row>
    <row r="48" spans="1:11" s="19" customFormat="1" ht="21" customHeight="1" x14ac:dyDescent="0.2">
      <c r="A48" s="22" t="s">
        <v>5</v>
      </c>
      <c r="B48" s="22" t="s">
        <v>9</v>
      </c>
      <c r="C48" s="35" t="s">
        <v>14</v>
      </c>
      <c r="D48" s="22" t="s">
        <v>20</v>
      </c>
      <c r="E48" s="24" t="s">
        <v>31</v>
      </c>
      <c r="F48" s="10">
        <v>388</v>
      </c>
      <c r="G48" s="10" t="s">
        <v>42</v>
      </c>
      <c r="H48" s="10">
        <v>316.3</v>
      </c>
      <c r="I48" s="10" t="s">
        <v>42</v>
      </c>
      <c r="J48" s="10">
        <f t="shared" si="0"/>
        <v>81.520618556701024</v>
      </c>
      <c r="K48" s="10">
        <v>0</v>
      </c>
    </row>
    <row r="49" spans="1:11" s="19" customFormat="1" ht="21" x14ac:dyDescent="0.2">
      <c r="A49" s="41" t="s">
        <v>6</v>
      </c>
      <c r="B49" s="41"/>
      <c r="C49" s="38"/>
      <c r="D49" s="17"/>
      <c r="E49" s="29" t="s">
        <v>37</v>
      </c>
      <c r="F49" s="30">
        <f>F50+F54</f>
        <v>956.2</v>
      </c>
      <c r="G49" s="30">
        <f>G54</f>
        <v>0</v>
      </c>
      <c r="H49" s="30">
        <f>H50+H54</f>
        <v>531.4</v>
      </c>
      <c r="I49" s="30">
        <f>I54</f>
        <v>0</v>
      </c>
      <c r="J49" s="30">
        <f t="shared" si="0"/>
        <v>55.574147667851918</v>
      </c>
      <c r="K49" s="30">
        <v>0</v>
      </c>
    </row>
    <row r="50" spans="1:11" s="19" customFormat="1" ht="11.25" x14ac:dyDescent="0.2">
      <c r="A50" s="22" t="s">
        <v>6</v>
      </c>
      <c r="B50" s="31" t="s">
        <v>11</v>
      </c>
      <c r="C50" s="37"/>
      <c r="D50" s="24"/>
      <c r="E50" s="24" t="s">
        <v>95</v>
      </c>
      <c r="F50" s="10">
        <f>F51</f>
        <v>954.2</v>
      </c>
      <c r="G50" s="10" t="s">
        <v>42</v>
      </c>
      <c r="H50" s="10">
        <f>H51</f>
        <v>531.4</v>
      </c>
      <c r="I50" s="10" t="s">
        <v>42</v>
      </c>
      <c r="J50" s="10">
        <f t="shared" si="0"/>
        <v>55.690630894990569</v>
      </c>
      <c r="K50" s="10">
        <v>0</v>
      </c>
    </row>
    <row r="51" spans="1:11" s="19" customFormat="1" ht="11.25" x14ac:dyDescent="0.2">
      <c r="A51" s="22" t="s">
        <v>6</v>
      </c>
      <c r="B51" s="31" t="s">
        <v>11</v>
      </c>
      <c r="C51" s="37" t="s">
        <v>14</v>
      </c>
      <c r="D51" s="22"/>
      <c r="E51" s="20" t="s">
        <v>27</v>
      </c>
      <c r="F51" s="10">
        <f>F52</f>
        <v>954.2</v>
      </c>
      <c r="G51" s="10" t="s">
        <v>42</v>
      </c>
      <c r="H51" s="10">
        <f>H52</f>
        <v>531.4</v>
      </c>
      <c r="I51" s="10" t="s">
        <v>42</v>
      </c>
      <c r="J51" s="10">
        <f t="shared" si="0"/>
        <v>55.690630894990569</v>
      </c>
      <c r="K51" s="10">
        <v>0</v>
      </c>
    </row>
    <row r="52" spans="1:11" s="19" customFormat="1" ht="22.5" x14ac:dyDescent="0.2">
      <c r="A52" s="22" t="s">
        <v>6</v>
      </c>
      <c r="B52" s="31" t="s">
        <v>11</v>
      </c>
      <c r="C52" s="37" t="s">
        <v>14</v>
      </c>
      <c r="D52" s="22" t="s">
        <v>19</v>
      </c>
      <c r="E52" s="24" t="s">
        <v>30</v>
      </c>
      <c r="F52" s="10">
        <f>+F53</f>
        <v>954.2</v>
      </c>
      <c r="G52" s="10" t="s">
        <v>42</v>
      </c>
      <c r="H52" s="10">
        <f>+H53</f>
        <v>531.4</v>
      </c>
      <c r="I52" s="10" t="s">
        <v>42</v>
      </c>
      <c r="J52" s="10">
        <f t="shared" si="0"/>
        <v>55.690630894990569</v>
      </c>
      <c r="K52" s="10">
        <v>0</v>
      </c>
    </row>
    <row r="53" spans="1:11" s="19" customFormat="1" ht="33.75" x14ac:dyDescent="0.2">
      <c r="A53" s="22" t="s">
        <v>6</v>
      </c>
      <c r="B53" s="31" t="s">
        <v>11</v>
      </c>
      <c r="C53" s="37" t="s">
        <v>14</v>
      </c>
      <c r="D53" s="22" t="s">
        <v>20</v>
      </c>
      <c r="E53" s="24" t="s">
        <v>31</v>
      </c>
      <c r="F53" s="10">
        <v>954.2</v>
      </c>
      <c r="G53" s="10" t="s">
        <v>42</v>
      </c>
      <c r="H53" s="10">
        <v>531.4</v>
      </c>
      <c r="I53" s="10" t="s">
        <v>42</v>
      </c>
      <c r="J53" s="10">
        <f t="shared" si="0"/>
        <v>55.690630894990569</v>
      </c>
      <c r="K53" s="10">
        <v>0</v>
      </c>
    </row>
    <row r="54" spans="1:11" s="19" customFormat="1" ht="33.75" x14ac:dyDescent="0.2">
      <c r="A54" s="22" t="s">
        <v>6</v>
      </c>
      <c r="B54" s="22">
        <v>10</v>
      </c>
      <c r="C54" s="37"/>
      <c r="D54" s="24"/>
      <c r="E54" s="24" t="s">
        <v>77</v>
      </c>
      <c r="F54" s="10">
        <f t="shared" ref="F54:I56" si="4">F55</f>
        <v>2</v>
      </c>
      <c r="G54" s="10">
        <f t="shared" si="4"/>
        <v>0</v>
      </c>
      <c r="H54" s="10">
        <f t="shared" si="4"/>
        <v>0</v>
      </c>
      <c r="I54" s="10">
        <f t="shared" si="4"/>
        <v>0</v>
      </c>
      <c r="J54" s="10">
        <f t="shared" si="0"/>
        <v>0</v>
      </c>
      <c r="K54" s="10">
        <f t="shared" si="1"/>
        <v>0</v>
      </c>
    </row>
    <row r="55" spans="1:11" s="19" customFormat="1" ht="11.25" x14ac:dyDescent="0.2">
      <c r="A55" s="22" t="s">
        <v>6</v>
      </c>
      <c r="B55" s="22">
        <v>10</v>
      </c>
      <c r="C55" s="37" t="s">
        <v>14</v>
      </c>
      <c r="D55" s="22"/>
      <c r="E55" s="20" t="s">
        <v>27</v>
      </c>
      <c r="F55" s="10">
        <f t="shared" si="4"/>
        <v>2</v>
      </c>
      <c r="G55" s="10">
        <f t="shared" si="4"/>
        <v>0</v>
      </c>
      <c r="H55" s="10">
        <f t="shared" si="4"/>
        <v>0</v>
      </c>
      <c r="I55" s="10">
        <f t="shared" si="4"/>
        <v>0</v>
      </c>
      <c r="J55" s="10">
        <f t="shared" si="0"/>
        <v>0</v>
      </c>
      <c r="K55" s="10">
        <f t="shared" si="1"/>
        <v>0</v>
      </c>
    </row>
    <row r="56" spans="1:11" s="19" customFormat="1" ht="22.5" x14ac:dyDescent="0.2">
      <c r="A56" s="22" t="s">
        <v>6</v>
      </c>
      <c r="B56" s="22">
        <v>10</v>
      </c>
      <c r="C56" s="37" t="s">
        <v>14</v>
      </c>
      <c r="D56" s="22" t="s">
        <v>19</v>
      </c>
      <c r="E56" s="24" t="s">
        <v>30</v>
      </c>
      <c r="F56" s="10">
        <f t="shared" si="4"/>
        <v>2</v>
      </c>
      <c r="G56" s="10">
        <f t="shared" si="4"/>
        <v>0</v>
      </c>
      <c r="H56" s="10">
        <f t="shared" si="4"/>
        <v>0</v>
      </c>
      <c r="I56" s="10">
        <f t="shared" si="4"/>
        <v>0</v>
      </c>
      <c r="J56" s="10">
        <f t="shared" si="0"/>
        <v>0</v>
      </c>
      <c r="K56" s="10">
        <f t="shared" si="1"/>
        <v>0</v>
      </c>
    </row>
    <row r="57" spans="1:11" s="19" customFormat="1" ht="33.75" x14ac:dyDescent="0.2">
      <c r="A57" s="22" t="s">
        <v>6</v>
      </c>
      <c r="B57" s="22">
        <v>10</v>
      </c>
      <c r="C57" s="37" t="s">
        <v>14</v>
      </c>
      <c r="D57" s="22" t="s">
        <v>20</v>
      </c>
      <c r="E57" s="24" t="s">
        <v>31</v>
      </c>
      <c r="F57" s="10">
        <v>2</v>
      </c>
      <c r="G57" s="10">
        <v>0</v>
      </c>
      <c r="H57" s="10">
        <v>0</v>
      </c>
      <c r="I57" s="10">
        <v>0</v>
      </c>
      <c r="J57" s="10">
        <f t="shared" si="0"/>
        <v>0</v>
      </c>
      <c r="K57" s="10">
        <f t="shared" si="1"/>
        <v>0</v>
      </c>
    </row>
    <row r="58" spans="1:11" s="19" customFormat="1" ht="11.25" x14ac:dyDescent="0.2">
      <c r="A58" s="22" t="s">
        <v>9</v>
      </c>
      <c r="B58" s="22"/>
      <c r="C58" s="39"/>
      <c r="D58" s="22"/>
      <c r="E58" s="29" t="s">
        <v>62</v>
      </c>
      <c r="F58" s="18">
        <f>F59</f>
        <v>14240</v>
      </c>
      <c r="G58" s="18">
        <f>G59</f>
        <v>0</v>
      </c>
      <c r="H58" s="18">
        <f>H59</f>
        <v>13999.9</v>
      </c>
      <c r="I58" s="18">
        <f>I59</f>
        <v>0</v>
      </c>
      <c r="J58" s="18">
        <f t="shared" si="0"/>
        <v>98.313904494382015</v>
      </c>
      <c r="K58" s="18">
        <f t="shared" si="1"/>
        <v>0</v>
      </c>
    </row>
    <row r="59" spans="1:11" s="19" customFormat="1" ht="11.25" x14ac:dyDescent="0.2">
      <c r="A59" s="22" t="s">
        <v>9</v>
      </c>
      <c r="B59" s="22" t="s">
        <v>11</v>
      </c>
      <c r="C59" s="39"/>
      <c r="D59" s="22"/>
      <c r="E59" s="24" t="s">
        <v>63</v>
      </c>
      <c r="F59" s="10">
        <f>F63+F60</f>
        <v>14240</v>
      </c>
      <c r="G59" s="10">
        <f>G63+G60+G66</f>
        <v>0</v>
      </c>
      <c r="H59" s="10">
        <f>H63+H60</f>
        <v>13999.9</v>
      </c>
      <c r="I59" s="10">
        <f>I63+I60+I66</f>
        <v>0</v>
      </c>
      <c r="J59" s="10">
        <f t="shared" si="0"/>
        <v>98.313904494382015</v>
      </c>
      <c r="K59" s="10">
        <f t="shared" si="1"/>
        <v>0</v>
      </c>
    </row>
    <row r="60" spans="1:11" s="19" customFormat="1" ht="67.5" x14ac:dyDescent="0.2">
      <c r="A60" s="22" t="s">
        <v>9</v>
      </c>
      <c r="B60" s="22" t="s">
        <v>11</v>
      </c>
      <c r="C60" s="37" t="s">
        <v>73</v>
      </c>
      <c r="D60" s="22"/>
      <c r="E60" s="24" t="s">
        <v>83</v>
      </c>
      <c r="F60" s="10">
        <f t="shared" ref="F60:I61" si="5">F61</f>
        <v>14000</v>
      </c>
      <c r="G60" s="10">
        <f t="shared" si="5"/>
        <v>0</v>
      </c>
      <c r="H60" s="10">
        <f t="shared" si="5"/>
        <v>13999.9</v>
      </c>
      <c r="I60" s="10">
        <f t="shared" si="5"/>
        <v>0</v>
      </c>
      <c r="J60" s="10">
        <f t="shared" si="0"/>
        <v>99.999285714285719</v>
      </c>
      <c r="K60" s="10">
        <f t="shared" si="1"/>
        <v>0</v>
      </c>
    </row>
    <row r="61" spans="1:11" s="19" customFormat="1" ht="21.75" customHeight="1" x14ac:dyDescent="0.2">
      <c r="A61" s="22" t="s">
        <v>9</v>
      </c>
      <c r="B61" s="22" t="s">
        <v>11</v>
      </c>
      <c r="C61" s="37" t="s">
        <v>73</v>
      </c>
      <c r="D61" s="22" t="s">
        <v>19</v>
      </c>
      <c r="E61" s="24" t="s">
        <v>64</v>
      </c>
      <c r="F61" s="10">
        <f t="shared" si="5"/>
        <v>14000</v>
      </c>
      <c r="G61" s="10">
        <f t="shared" si="5"/>
        <v>0</v>
      </c>
      <c r="H61" s="10">
        <f t="shared" si="5"/>
        <v>13999.9</v>
      </c>
      <c r="I61" s="10">
        <f t="shared" si="5"/>
        <v>0</v>
      </c>
      <c r="J61" s="10">
        <f t="shared" si="0"/>
        <v>99.999285714285719</v>
      </c>
      <c r="K61" s="10">
        <f t="shared" si="1"/>
        <v>0</v>
      </c>
    </row>
    <row r="62" spans="1:11" s="19" customFormat="1" ht="33.75" x14ac:dyDescent="0.2">
      <c r="A62" s="22" t="s">
        <v>9</v>
      </c>
      <c r="B62" s="22" t="s">
        <v>11</v>
      </c>
      <c r="C62" s="37" t="s">
        <v>73</v>
      </c>
      <c r="D62" s="22" t="s">
        <v>20</v>
      </c>
      <c r="E62" s="24" t="s">
        <v>31</v>
      </c>
      <c r="F62" s="10">
        <v>14000</v>
      </c>
      <c r="G62" s="10">
        <v>0</v>
      </c>
      <c r="H62" s="10">
        <v>13999.9</v>
      </c>
      <c r="I62" s="10">
        <v>0</v>
      </c>
      <c r="J62" s="10">
        <f t="shared" si="0"/>
        <v>99.999285714285719</v>
      </c>
      <c r="K62" s="10">
        <f t="shared" si="1"/>
        <v>0</v>
      </c>
    </row>
    <row r="63" spans="1:11" s="19" customFormat="1" ht="11.25" x14ac:dyDescent="0.2">
      <c r="A63" s="22" t="s">
        <v>9</v>
      </c>
      <c r="B63" s="22" t="s">
        <v>11</v>
      </c>
      <c r="C63" s="37" t="s">
        <v>14</v>
      </c>
      <c r="D63" s="22"/>
      <c r="E63" s="24" t="s">
        <v>27</v>
      </c>
      <c r="F63" s="10">
        <f>F64+F66</f>
        <v>240</v>
      </c>
      <c r="G63" s="10">
        <v>0</v>
      </c>
      <c r="H63" s="10">
        <f>H64+H66</f>
        <v>0</v>
      </c>
      <c r="I63" s="10">
        <v>0</v>
      </c>
      <c r="J63" s="10">
        <f t="shared" si="0"/>
        <v>0</v>
      </c>
      <c r="K63" s="10">
        <f t="shared" si="1"/>
        <v>0</v>
      </c>
    </row>
    <row r="64" spans="1:11" s="19" customFormat="1" ht="19.5" customHeight="1" x14ac:dyDescent="0.2">
      <c r="A64" s="22" t="s">
        <v>9</v>
      </c>
      <c r="B64" s="22" t="s">
        <v>11</v>
      </c>
      <c r="C64" s="37" t="s">
        <v>14</v>
      </c>
      <c r="D64" s="22" t="s">
        <v>19</v>
      </c>
      <c r="E64" s="24" t="s">
        <v>64</v>
      </c>
      <c r="F64" s="10">
        <f>F65</f>
        <v>140</v>
      </c>
      <c r="G64" s="10">
        <v>0</v>
      </c>
      <c r="H64" s="10">
        <f>H65</f>
        <v>0</v>
      </c>
      <c r="I64" s="10">
        <v>0</v>
      </c>
      <c r="J64" s="10">
        <f t="shared" si="0"/>
        <v>0</v>
      </c>
      <c r="K64" s="10">
        <f t="shared" si="1"/>
        <v>0</v>
      </c>
    </row>
    <row r="65" spans="1:11" s="19" customFormat="1" ht="37.5" customHeight="1" x14ac:dyDescent="0.2">
      <c r="A65" s="22" t="s">
        <v>9</v>
      </c>
      <c r="B65" s="22" t="s">
        <v>11</v>
      </c>
      <c r="C65" s="37" t="s">
        <v>14</v>
      </c>
      <c r="D65" s="22" t="s">
        <v>20</v>
      </c>
      <c r="E65" s="24" t="s">
        <v>31</v>
      </c>
      <c r="F65" s="10">
        <v>140</v>
      </c>
      <c r="G65" s="10">
        <v>0</v>
      </c>
      <c r="H65" s="10">
        <v>0</v>
      </c>
      <c r="I65" s="10">
        <v>0</v>
      </c>
      <c r="J65" s="10">
        <f t="shared" si="0"/>
        <v>0</v>
      </c>
      <c r="K65" s="10">
        <f t="shared" si="1"/>
        <v>0</v>
      </c>
    </row>
    <row r="66" spans="1:11" s="19" customFormat="1" ht="16.5" customHeight="1" x14ac:dyDescent="0.2">
      <c r="A66" s="22" t="s">
        <v>9</v>
      </c>
      <c r="B66" s="22" t="s">
        <v>11</v>
      </c>
      <c r="C66" s="37" t="s">
        <v>14</v>
      </c>
      <c r="D66" s="22" t="s">
        <v>21</v>
      </c>
      <c r="E66" s="20" t="s">
        <v>32</v>
      </c>
      <c r="F66" s="10">
        <f>F68+F67</f>
        <v>100</v>
      </c>
      <c r="G66" s="10">
        <f>G68</f>
        <v>0</v>
      </c>
      <c r="H66" s="10">
        <f>H68+H67</f>
        <v>0</v>
      </c>
      <c r="I66" s="10">
        <f>I68</f>
        <v>0</v>
      </c>
      <c r="J66" s="10">
        <f t="shared" si="0"/>
        <v>0</v>
      </c>
      <c r="K66" s="10">
        <f t="shared" si="1"/>
        <v>0</v>
      </c>
    </row>
    <row r="67" spans="1:11" s="19" customFormat="1" ht="16.5" hidden="1" customHeight="1" x14ac:dyDescent="0.2">
      <c r="A67" s="22" t="s">
        <v>9</v>
      </c>
      <c r="B67" s="22" t="s">
        <v>11</v>
      </c>
      <c r="C67" s="37" t="s">
        <v>14</v>
      </c>
      <c r="D67" s="22">
        <v>830</v>
      </c>
      <c r="E67" s="20" t="s">
        <v>74</v>
      </c>
      <c r="F67" s="10">
        <v>0</v>
      </c>
      <c r="G67" s="10">
        <v>0</v>
      </c>
      <c r="H67" s="10">
        <v>0</v>
      </c>
      <c r="I67" s="10">
        <v>0</v>
      </c>
      <c r="J67" s="10">
        <f t="shared" si="0"/>
        <v>0</v>
      </c>
      <c r="K67" s="10">
        <f t="shared" si="1"/>
        <v>0</v>
      </c>
    </row>
    <row r="68" spans="1:11" s="19" customFormat="1" ht="14.25" customHeight="1" x14ac:dyDescent="0.2">
      <c r="A68" s="22" t="s">
        <v>9</v>
      </c>
      <c r="B68" s="22" t="s">
        <v>11</v>
      </c>
      <c r="C68" s="37" t="s">
        <v>14</v>
      </c>
      <c r="D68" s="22">
        <v>850</v>
      </c>
      <c r="E68" s="20" t="s">
        <v>33</v>
      </c>
      <c r="F68" s="10">
        <v>100</v>
      </c>
      <c r="G68" s="10">
        <v>0</v>
      </c>
      <c r="H68" s="10">
        <v>0</v>
      </c>
      <c r="I68" s="10">
        <v>0</v>
      </c>
      <c r="J68" s="10">
        <f t="shared" si="0"/>
        <v>0</v>
      </c>
      <c r="K68" s="10">
        <f t="shared" si="1"/>
        <v>0</v>
      </c>
    </row>
    <row r="69" spans="1:11" s="19" customFormat="1" ht="21" x14ac:dyDescent="0.2">
      <c r="A69" s="22" t="s">
        <v>43</v>
      </c>
      <c r="B69" s="22"/>
      <c r="C69" s="38"/>
      <c r="D69" s="22"/>
      <c r="E69" s="29" t="s">
        <v>58</v>
      </c>
      <c r="F69" s="18">
        <f>F70</f>
        <v>178578.2</v>
      </c>
      <c r="G69" s="18">
        <f>G70</f>
        <v>26947.599999999999</v>
      </c>
      <c r="H69" s="18">
        <f>H70</f>
        <v>161467.5</v>
      </c>
      <c r="I69" s="18">
        <f>I70</f>
        <v>26947.599999999999</v>
      </c>
      <c r="J69" s="18">
        <f t="shared" si="0"/>
        <v>90.418371335358955</v>
      </c>
      <c r="K69" s="18">
        <f t="shared" si="1"/>
        <v>100</v>
      </c>
    </row>
    <row r="70" spans="1:11" s="19" customFormat="1" ht="11.25" x14ac:dyDescent="0.2">
      <c r="A70" s="22" t="s">
        <v>43</v>
      </c>
      <c r="B70" s="22" t="s">
        <v>6</v>
      </c>
      <c r="C70" s="37"/>
      <c r="D70" s="22"/>
      <c r="E70" s="20" t="s">
        <v>50</v>
      </c>
      <c r="F70" s="10">
        <f>F77+F71+F74</f>
        <v>178578.2</v>
      </c>
      <c r="G70" s="10">
        <f>G77+G71</f>
        <v>26947.599999999999</v>
      </c>
      <c r="H70" s="10">
        <f>H77+H71+H74</f>
        <v>161467.5</v>
      </c>
      <c r="I70" s="10">
        <f>I77+I71</f>
        <v>26947.599999999999</v>
      </c>
      <c r="J70" s="10">
        <f t="shared" si="0"/>
        <v>90.418371335358955</v>
      </c>
      <c r="K70" s="10">
        <f t="shared" si="1"/>
        <v>100</v>
      </c>
    </row>
    <row r="71" spans="1:11" s="19" customFormat="1" ht="33.75" x14ac:dyDescent="0.2">
      <c r="A71" s="22" t="s">
        <v>43</v>
      </c>
      <c r="B71" s="22" t="s">
        <v>6</v>
      </c>
      <c r="C71" s="37" t="s">
        <v>72</v>
      </c>
      <c r="D71" s="22"/>
      <c r="E71" s="24" t="s">
        <v>84</v>
      </c>
      <c r="F71" s="10">
        <f t="shared" ref="F71:I72" si="6">F72</f>
        <v>23381.9</v>
      </c>
      <c r="G71" s="10">
        <f t="shared" si="6"/>
        <v>17082.599999999999</v>
      </c>
      <c r="H71" s="10">
        <f t="shared" si="6"/>
        <v>23286.6</v>
      </c>
      <c r="I71" s="10">
        <f t="shared" si="6"/>
        <v>17082.599999999999</v>
      </c>
      <c r="J71" s="10">
        <f t="shared" si="0"/>
        <v>99.592419777691276</v>
      </c>
      <c r="K71" s="10">
        <f t="shared" si="1"/>
        <v>100</v>
      </c>
    </row>
    <row r="72" spans="1:11" s="19" customFormat="1" ht="22.5" x14ac:dyDescent="0.2">
      <c r="A72" s="22" t="s">
        <v>43</v>
      </c>
      <c r="B72" s="22" t="s">
        <v>6</v>
      </c>
      <c r="C72" s="37" t="s">
        <v>72</v>
      </c>
      <c r="D72" s="22" t="s">
        <v>19</v>
      </c>
      <c r="E72" s="24" t="s">
        <v>30</v>
      </c>
      <c r="F72" s="10">
        <f t="shared" si="6"/>
        <v>23381.9</v>
      </c>
      <c r="G72" s="10">
        <f t="shared" si="6"/>
        <v>17082.599999999999</v>
      </c>
      <c r="H72" s="10">
        <f t="shared" si="6"/>
        <v>23286.6</v>
      </c>
      <c r="I72" s="10">
        <f t="shared" si="6"/>
        <v>17082.599999999999</v>
      </c>
      <c r="J72" s="10">
        <f t="shared" si="0"/>
        <v>99.592419777691276</v>
      </c>
      <c r="K72" s="10">
        <f t="shared" si="1"/>
        <v>100</v>
      </c>
    </row>
    <row r="73" spans="1:11" s="19" customFormat="1" ht="33.75" x14ac:dyDescent="0.2">
      <c r="A73" s="22" t="s">
        <v>43</v>
      </c>
      <c r="B73" s="22" t="s">
        <v>6</v>
      </c>
      <c r="C73" s="37" t="s">
        <v>72</v>
      </c>
      <c r="D73" s="22" t="s">
        <v>20</v>
      </c>
      <c r="E73" s="24" t="s">
        <v>71</v>
      </c>
      <c r="F73" s="10">
        <v>23381.9</v>
      </c>
      <c r="G73" s="10">
        <v>17082.599999999999</v>
      </c>
      <c r="H73" s="10">
        <v>23286.6</v>
      </c>
      <c r="I73" s="10">
        <v>17082.599999999999</v>
      </c>
      <c r="J73" s="10">
        <f t="shared" si="0"/>
        <v>99.592419777691276</v>
      </c>
      <c r="K73" s="10">
        <f t="shared" si="1"/>
        <v>100</v>
      </c>
    </row>
    <row r="74" spans="1:11" s="19" customFormat="1" ht="45" x14ac:dyDescent="0.2">
      <c r="A74" s="22" t="s">
        <v>43</v>
      </c>
      <c r="B74" s="22" t="s">
        <v>6</v>
      </c>
      <c r="C74" s="37" t="s">
        <v>92</v>
      </c>
      <c r="D74" s="22"/>
      <c r="E74" s="24" t="s">
        <v>94</v>
      </c>
      <c r="F74" s="10">
        <f t="shared" ref="F74:I75" si="7">F75</f>
        <v>73105.899999999994</v>
      </c>
      <c r="G74" s="10">
        <f t="shared" si="7"/>
        <v>0</v>
      </c>
      <c r="H74" s="10">
        <f t="shared" si="7"/>
        <v>72579.7</v>
      </c>
      <c r="I74" s="10">
        <f t="shared" si="7"/>
        <v>0</v>
      </c>
      <c r="J74" s="10">
        <f t="shared" ref="J74:J120" si="8">IF(H74&gt;0,H74/F74*100,0)</f>
        <v>99.280222252923494</v>
      </c>
      <c r="K74" s="10">
        <f t="shared" ref="K74:K120" si="9">IF(I74&gt;0,I74/G74*100,0)</f>
        <v>0</v>
      </c>
    </row>
    <row r="75" spans="1:11" s="19" customFormat="1" ht="22.5" x14ac:dyDescent="0.2">
      <c r="A75" s="22" t="s">
        <v>43</v>
      </c>
      <c r="B75" s="22" t="s">
        <v>6</v>
      </c>
      <c r="C75" s="37" t="s">
        <v>92</v>
      </c>
      <c r="D75" s="22" t="s">
        <v>19</v>
      </c>
      <c r="E75" s="24" t="s">
        <v>30</v>
      </c>
      <c r="F75" s="10">
        <f t="shared" si="7"/>
        <v>73105.899999999994</v>
      </c>
      <c r="G75" s="10">
        <f t="shared" si="7"/>
        <v>0</v>
      </c>
      <c r="H75" s="10">
        <f t="shared" si="7"/>
        <v>72579.7</v>
      </c>
      <c r="I75" s="10">
        <f t="shared" si="7"/>
        <v>0</v>
      </c>
      <c r="J75" s="10">
        <f t="shared" si="8"/>
        <v>99.280222252923494</v>
      </c>
      <c r="K75" s="10">
        <f t="shared" si="9"/>
        <v>0</v>
      </c>
    </row>
    <row r="76" spans="1:11" s="19" customFormat="1" ht="33.75" x14ac:dyDescent="0.2">
      <c r="A76" s="22" t="s">
        <v>43</v>
      </c>
      <c r="B76" s="22" t="s">
        <v>6</v>
      </c>
      <c r="C76" s="37" t="s">
        <v>92</v>
      </c>
      <c r="D76" s="22" t="s">
        <v>20</v>
      </c>
      <c r="E76" s="24" t="s">
        <v>71</v>
      </c>
      <c r="F76" s="10">
        <v>73105.899999999994</v>
      </c>
      <c r="G76" s="10">
        <v>0</v>
      </c>
      <c r="H76" s="10">
        <v>72579.7</v>
      </c>
      <c r="I76" s="10">
        <v>0</v>
      </c>
      <c r="J76" s="10">
        <f t="shared" si="8"/>
        <v>99.280222252923494</v>
      </c>
      <c r="K76" s="10">
        <f t="shared" si="9"/>
        <v>0</v>
      </c>
    </row>
    <row r="77" spans="1:11" s="19" customFormat="1" ht="11.25" x14ac:dyDescent="0.2">
      <c r="A77" s="22" t="s">
        <v>43</v>
      </c>
      <c r="B77" s="22" t="s">
        <v>6</v>
      </c>
      <c r="C77" s="37" t="s">
        <v>14</v>
      </c>
      <c r="D77" s="22"/>
      <c r="E77" s="20" t="s">
        <v>27</v>
      </c>
      <c r="F77" s="10">
        <f>F79+F82+F80</f>
        <v>82090.400000000009</v>
      </c>
      <c r="G77" s="10">
        <f>G79</f>
        <v>9865</v>
      </c>
      <c r="H77" s="10">
        <f>H79+H82+H80</f>
        <v>65601.2</v>
      </c>
      <c r="I77" s="10">
        <f>I79</f>
        <v>9865</v>
      </c>
      <c r="J77" s="10">
        <f t="shared" si="8"/>
        <v>79.913363803806519</v>
      </c>
      <c r="K77" s="10">
        <f t="shared" si="9"/>
        <v>100</v>
      </c>
    </row>
    <row r="78" spans="1:11" s="19" customFormat="1" ht="22.5" x14ac:dyDescent="0.2">
      <c r="A78" s="22" t="s">
        <v>43</v>
      </c>
      <c r="B78" s="22" t="s">
        <v>6</v>
      </c>
      <c r="C78" s="37" t="s">
        <v>14</v>
      </c>
      <c r="D78" s="22" t="s">
        <v>19</v>
      </c>
      <c r="E78" s="24" t="s">
        <v>30</v>
      </c>
      <c r="F78" s="10">
        <f>F79</f>
        <v>53465.4</v>
      </c>
      <c r="G78" s="10">
        <f>G79</f>
        <v>9865</v>
      </c>
      <c r="H78" s="10">
        <f>H79</f>
        <v>47050.1</v>
      </c>
      <c r="I78" s="10">
        <f>I79</f>
        <v>9865</v>
      </c>
      <c r="J78" s="10">
        <f t="shared" si="8"/>
        <v>88.001024961938001</v>
      </c>
      <c r="K78" s="10">
        <f t="shared" si="9"/>
        <v>100</v>
      </c>
    </row>
    <row r="79" spans="1:11" s="19" customFormat="1" ht="33.75" x14ac:dyDescent="0.2">
      <c r="A79" s="22" t="s">
        <v>43</v>
      </c>
      <c r="B79" s="22" t="s">
        <v>6</v>
      </c>
      <c r="C79" s="37" t="s">
        <v>14</v>
      </c>
      <c r="D79" s="22" t="s">
        <v>20</v>
      </c>
      <c r="E79" s="24" t="s">
        <v>31</v>
      </c>
      <c r="F79" s="10">
        <v>53465.4</v>
      </c>
      <c r="G79" s="10">
        <v>9865</v>
      </c>
      <c r="H79" s="10">
        <v>47050.1</v>
      </c>
      <c r="I79" s="10">
        <v>9865</v>
      </c>
      <c r="J79" s="10">
        <f t="shared" si="8"/>
        <v>88.001024961938001</v>
      </c>
      <c r="K79" s="10">
        <f t="shared" si="9"/>
        <v>100</v>
      </c>
    </row>
    <row r="80" spans="1:11" s="19" customFormat="1" ht="33.75" x14ac:dyDescent="0.2">
      <c r="A80" s="22" t="s">
        <v>43</v>
      </c>
      <c r="B80" s="22" t="s">
        <v>6</v>
      </c>
      <c r="C80" s="37" t="s">
        <v>14</v>
      </c>
      <c r="D80" s="22">
        <v>600</v>
      </c>
      <c r="E80" s="24" t="s">
        <v>48</v>
      </c>
      <c r="F80" s="10">
        <f>F81</f>
        <v>28316.7</v>
      </c>
      <c r="G80" s="10">
        <f>G81</f>
        <v>0</v>
      </c>
      <c r="H80" s="10">
        <f>H81</f>
        <v>18551.099999999999</v>
      </c>
      <c r="I80" s="10">
        <f>I81</f>
        <v>0</v>
      </c>
      <c r="J80" s="10">
        <f t="shared" si="8"/>
        <v>65.512930532159459</v>
      </c>
      <c r="K80" s="10">
        <f t="shared" si="9"/>
        <v>0</v>
      </c>
    </row>
    <row r="81" spans="1:11" s="19" customFormat="1" ht="11.25" x14ac:dyDescent="0.2">
      <c r="A81" s="22" t="s">
        <v>43</v>
      </c>
      <c r="B81" s="22" t="s">
        <v>6</v>
      </c>
      <c r="C81" s="37" t="s">
        <v>14</v>
      </c>
      <c r="D81" s="22">
        <v>610</v>
      </c>
      <c r="E81" s="24" t="s">
        <v>61</v>
      </c>
      <c r="F81" s="10">
        <v>28316.7</v>
      </c>
      <c r="G81" s="10">
        <v>0</v>
      </c>
      <c r="H81" s="10">
        <v>18551.099999999999</v>
      </c>
      <c r="I81" s="10">
        <v>0</v>
      </c>
      <c r="J81" s="10">
        <f t="shared" si="8"/>
        <v>65.512930532159459</v>
      </c>
      <c r="K81" s="10">
        <f t="shared" si="9"/>
        <v>0</v>
      </c>
    </row>
    <row r="82" spans="1:11" s="19" customFormat="1" ht="11.25" x14ac:dyDescent="0.2">
      <c r="A82" s="22" t="s">
        <v>43</v>
      </c>
      <c r="B82" s="22" t="s">
        <v>6</v>
      </c>
      <c r="C82" s="37" t="s">
        <v>14</v>
      </c>
      <c r="D82" s="22" t="s">
        <v>21</v>
      </c>
      <c r="E82" s="20" t="s">
        <v>32</v>
      </c>
      <c r="F82" s="10">
        <f>F84+F85+F83</f>
        <v>308.3</v>
      </c>
      <c r="G82" s="10">
        <f>G84+G85</f>
        <v>0</v>
      </c>
      <c r="H82" s="10">
        <f>H84+H85+H83</f>
        <v>0</v>
      </c>
      <c r="I82" s="10">
        <f>I84+I85</f>
        <v>0</v>
      </c>
      <c r="J82" s="10">
        <f t="shared" si="8"/>
        <v>0</v>
      </c>
      <c r="K82" s="10">
        <v>0</v>
      </c>
    </row>
    <row r="83" spans="1:11" s="19" customFormat="1" ht="45" hidden="1" x14ac:dyDescent="0.2">
      <c r="A83" s="22" t="s">
        <v>43</v>
      </c>
      <c r="B83" s="22" t="s">
        <v>6</v>
      </c>
      <c r="C83" s="37" t="s">
        <v>14</v>
      </c>
      <c r="D83" s="22">
        <v>810</v>
      </c>
      <c r="E83" s="32" t="s">
        <v>59</v>
      </c>
      <c r="F83" s="10">
        <v>0</v>
      </c>
      <c r="G83" s="10">
        <v>0</v>
      </c>
      <c r="H83" s="10">
        <v>0</v>
      </c>
      <c r="I83" s="10">
        <v>0</v>
      </c>
      <c r="J83" s="10">
        <f t="shared" si="8"/>
        <v>0</v>
      </c>
      <c r="K83" s="10">
        <f t="shared" si="9"/>
        <v>0</v>
      </c>
    </row>
    <row r="84" spans="1:11" s="19" customFormat="1" ht="11.25" x14ac:dyDescent="0.2">
      <c r="A84" s="22" t="s">
        <v>43</v>
      </c>
      <c r="B84" s="22" t="s">
        <v>6</v>
      </c>
      <c r="C84" s="37" t="s">
        <v>14</v>
      </c>
      <c r="D84" s="22">
        <v>830</v>
      </c>
      <c r="E84" s="20" t="s">
        <v>74</v>
      </c>
      <c r="F84" s="10">
        <v>308.3</v>
      </c>
      <c r="G84" s="10">
        <v>0</v>
      </c>
      <c r="H84" s="10">
        <v>0</v>
      </c>
      <c r="I84" s="10">
        <v>0</v>
      </c>
      <c r="J84" s="10">
        <f t="shared" si="8"/>
        <v>0</v>
      </c>
      <c r="K84" s="10">
        <f t="shared" si="9"/>
        <v>0</v>
      </c>
    </row>
    <row r="85" spans="1:11" s="19" customFormat="1" ht="11.25" hidden="1" x14ac:dyDescent="0.2">
      <c r="A85" s="22" t="s">
        <v>43</v>
      </c>
      <c r="B85" s="22" t="s">
        <v>6</v>
      </c>
      <c r="C85" s="37" t="s">
        <v>14</v>
      </c>
      <c r="D85" s="22" t="s">
        <v>22</v>
      </c>
      <c r="E85" s="20" t="s">
        <v>33</v>
      </c>
      <c r="F85" s="10">
        <v>0</v>
      </c>
      <c r="G85" s="10">
        <v>0</v>
      </c>
      <c r="H85" s="10">
        <v>0</v>
      </c>
      <c r="I85" s="10">
        <v>0</v>
      </c>
      <c r="J85" s="10">
        <f t="shared" si="8"/>
        <v>0</v>
      </c>
      <c r="K85" s="10">
        <f t="shared" si="9"/>
        <v>0</v>
      </c>
    </row>
    <row r="86" spans="1:11" s="19" customFormat="1" ht="11.25" x14ac:dyDescent="0.2">
      <c r="A86" s="22" t="s">
        <v>44</v>
      </c>
      <c r="B86" s="22"/>
      <c r="C86" s="38"/>
      <c r="D86" s="22"/>
      <c r="E86" s="17" t="s">
        <v>51</v>
      </c>
      <c r="F86" s="18">
        <f>F91+F87</f>
        <v>586.9</v>
      </c>
      <c r="G86" s="18" t="s">
        <v>42</v>
      </c>
      <c r="H86" s="18">
        <f>H91+H87</f>
        <v>505.2</v>
      </c>
      <c r="I86" s="18" t="s">
        <v>42</v>
      </c>
      <c r="J86" s="18">
        <f t="shared" si="8"/>
        <v>86.079400238541496</v>
      </c>
      <c r="K86" s="18">
        <v>0</v>
      </c>
    </row>
    <row r="87" spans="1:11" s="19" customFormat="1" ht="22.5" x14ac:dyDescent="0.2">
      <c r="A87" s="22" t="s">
        <v>44</v>
      </c>
      <c r="B87" s="31" t="s">
        <v>43</v>
      </c>
      <c r="C87" s="38"/>
      <c r="D87" s="22"/>
      <c r="E87" s="24" t="s">
        <v>93</v>
      </c>
      <c r="F87" s="10">
        <f t="shared" ref="F87:I89" si="10">F88</f>
        <v>256.89999999999998</v>
      </c>
      <c r="G87" s="10">
        <f t="shared" si="10"/>
        <v>0</v>
      </c>
      <c r="H87" s="10">
        <f t="shared" si="10"/>
        <v>199.5</v>
      </c>
      <c r="I87" s="10">
        <f t="shared" si="10"/>
        <v>0</v>
      </c>
      <c r="J87" s="10">
        <f t="shared" si="8"/>
        <v>77.656675749318808</v>
      </c>
      <c r="K87" s="10">
        <f t="shared" si="9"/>
        <v>0</v>
      </c>
    </row>
    <row r="88" spans="1:11" s="19" customFormat="1" ht="11.25" x14ac:dyDescent="0.2">
      <c r="A88" s="22" t="s">
        <v>44</v>
      </c>
      <c r="B88" s="31" t="s">
        <v>43</v>
      </c>
      <c r="C88" s="37" t="s">
        <v>14</v>
      </c>
      <c r="D88" s="22"/>
      <c r="E88" s="20" t="s">
        <v>27</v>
      </c>
      <c r="F88" s="10">
        <f t="shared" si="10"/>
        <v>256.89999999999998</v>
      </c>
      <c r="G88" s="10">
        <f t="shared" si="10"/>
        <v>0</v>
      </c>
      <c r="H88" s="10">
        <f t="shared" si="10"/>
        <v>199.5</v>
      </c>
      <c r="I88" s="10">
        <f t="shared" si="10"/>
        <v>0</v>
      </c>
      <c r="J88" s="10">
        <f t="shared" si="8"/>
        <v>77.656675749318808</v>
      </c>
      <c r="K88" s="10">
        <f t="shared" si="9"/>
        <v>0</v>
      </c>
    </row>
    <row r="89" spans="1:11" s="19" customFormat="1" ht="22.5" x14ac:dyDescent="0.2">
      <c r="A89" s="22" t="s">
        <v>44</v>
      </c>
      <c r="B89" s="31" t="s">
        <v>43</v>
      </c>
      <c r="C89" s="37" t="s">
        <v>14</v>
      </c>
      <c r="D89" s="22" t="s">
        <v>19</v>
      </c>
      <c r="E89" s="24" t="s">
        <v>30</v>
      </c>
      <c r="F89" s="10">
        <f t="shared" si="10"/>
        <v>256.89999999999998</v>
      </c>
      <c r="G89" s="10">
        <f t="shared" si="10"/>
        <v>0</v>
      </c>
      <c r="H89" s="10">
        <f t="shared" si="10"/>
        <v>199.5</v>
      </c>
      <c r="I89" s="10">
        <f t="shared" si="10"/>
        <v>0</v>
      </c>
      <c r="J89" s="10">
        <f t="shared" si="8"/>
        <v>77.656675749318808</v>
      </c>
      <c r="K89" s="10">
        <f t="shared" si="9"/>
        <v>0</v>
      </c>
    </row>
    <row r="90" spans="1:11" s="19" customFormat="1" ht="33.75" x14ac:dyDescent="0.2">
      <c r="A90" s="22" t="s">
        <v>44</v>
      </c>
      <c r="B90" s="31" t="s">
        <v>43</v>
      </c>
      <c r="C90" s="37" t="s">
        <v>14</v>
      </c>
      <c r="D90" s="22" t="s">
        <v>20</v>
      </c>
      <c r="E90" s="24" t="s">
        <v>31</v>
      </c>
      <c r="F90" s="10">
        <v>256.89999999999998</v>
      </c>
      <c r="G90" s="10">
        <v>0</v>
      </c>
      <c r="H90" s="10">
        <v>199.5</v>
      </c>
      <c r="I90" s="10">
        <v>0</v>
      </c>
      <c r="J90" s="10">
        <f t="shared" si="8"/>
        <v>77.656675749318808</v>
      </c>
      <c r="K90" s="10">
        <f t="shared" si="9"/>
        <v>0</v>
      </c>
    </row>
    <row r="91" spans="1:11" s="19" customFormat="1" ht="11.25" x14ac:dyDescent="0.2">
      <c r="A91" s="22" t="s">
        <v>44</v>
      </c>
      <c r="B91" s="22" t="s">
        <v>44</v>
      </c>
      <c r="C91" s="37"/>
      <c r="D91" s="22"/>
      <c r="E91" s="20" t="s">
        <v>60</v>
      </c>
      <c r="F91" s="10">
        <f>F92</f>
        <v>330</v>
      </c>
      <c r="G91" s="10" t="s">
        <v>42</v>
      </c>
      <c r="H91" s="10">
        <f>H92</f>
        <v>305.7</v>
      </c>
      <c r="I91" s="10" t="s">
        <v>42</v>
      </c>
      <c r="J91" s="10">
        <f t="shared" si="8"/>
        <v>92.636363636363626</v>
      </c>
      <c r="K91" s="10">
        <v>0</v>
      </c>
    </row>
    <row r="92" spans="1:11" s="19" customFormat="1" ht="45" x14ac:dyDescent="0.2">
      <c r="A92" s="22" t="s">
        <v>44</v>
      </c>
      <c r="B92" s="22" t="s">
        <v>44</v>
      </c>
      <c r="C92" s="37" t="s">
        <v>78</v>
      </c>
      <c r="D92" s="22"/>
      <c r="E92" s="21" t="s">
        <v>80</v>
      </c>
      <c r="F92" s="10">
        <f>F94</f>
        <v>330</v>
      </c>
      <c r="G92" s="10" t="s">
        <v>42</v>
      </c>
      <c r="H92" s="10">
        <f>H94</f>
        <v>305.7</v>
      </c>
      <c r="I92" s="10" t="s">
        <v>42</v>
      </c>
      <c r="J92" s="10">
        <f t="shared" si="8"/>
        <v>92.636363636363626</v>
      </c>
      <c r="K92" s="10">
        <v>0</v>
      </c>
    </row>
    <row r="93" spans="1:11" s="19" customFormat="1" ht="11.25" x14ac:dyDescent="0.2">
      <c r="A93" s="22" t="s">
        <v>44</v>
      </c>
      <c r="B93" s="22" t="s">
        <v>44</v>
      </c>
      <c r="C93" s="37" t="s">
        <v>79</v>
      </c>
      <c r="D93" s="22"/>
      <c r="E93" s="33" t="s">
        <v>68</v>
      </c>
      <c r="F93" s="10">
        <f>F95</f>
        <v>330</v>
      </c>
      <c r="G93" s="10" t="s">
        <v>42</v>
      </c>
      <c r="H93" s="10">
        <f>H95</f>
        <v>305.7</v>
      </c>
      <c r="I93" s="10" t="s">
        <v>42</v>
      </c>
      <c r="J93" s="10">
        <f t="shared" si="8"/>
        <v>92.636363636363626</v>
      </c>
      <c r="K93" s="10">
        <v>0</v>
      </c>
    </row>
    <row r="94" spans="1:11" s="19" customFormat="1" ht="22.5" x14ac:dyDescent="0.2">
      <c r="A94" s="22" t="s">
        <v>44</v>
      </c>
      <c r="B94" s="22" t="s">
        <v>44</v>
      </c>
      <c r="C94" s="37" t="s">
        <v>79</v>
      </c>
      <c r="D94" s="22" t="s">
        <v>19</v>
      </c>
      <c r="E94" s="24" t="s">
        <v>30</v>
      </c>
      <c r="F94" s="10">
        <f>F95</f>
        <v>330</v>
      </c>
      <c r="G94" s="10" t="s">
        <v>42</v>
      </c>
      <c r="H94" s="10">
        <f>H95</f>
        <v>305.7</v>
      </c>
      <c r="I94" s="10" t="s">
        <v>42</v>
      </c>
      <c r="J94" s="10">
        <f t="shared" si="8"/>
        <v>92.636363636363626</v>
      </c>
      <c r="K94" s="10">
        <v>0</v>
      </c>
    </row>
    <row r="95" spans="1:11" s="19" customFormat="1" ht="33.75" x14ac:dyDescent="0.2">
      <c r="A95" s="22" t="s">
        <v>44</v>
      </c>
      <c r="B95" s="22" t="s">
        <v>44</v>
      </c>
      <c r="C95" s="37" t="s">
        <v>79</v>
      </c>
      <c r="D95" s="22" t="s">
        <v>20</v>
      </c>
      <c r="E95" s="24" t="s">
        <v>31</v>
      </c>
      <c r="F95" s="10">
        <v>330</v>
      </c>
      <c r="G95" s="10" t="s">
        <v>42</v>
      </c>
      <c r="H95" s="10">
        <v>305.7</v>
      </c>
      <c r="I95" s="10" t="s">
        <v>42</v>
      </c>
      <c r="J95" s="10">
        <f t="shared" si="8"/>
        <v>92.636363636363626</v>
      </c>
      <c r="K95" s="10">
        <v>0</v>
      </c>
    </row>
    <row r="96" spans="1:11" s="19" customFormat="1" ht="11.25" x14ac:dyDescent="0.2">
      <c r="A96" s="22" t="s">
        <v>45</v>
      </c>
      <c r="B96" s="22"/>
      <c r="C96" s="38"/>
      <c r="D96" s="22"/>
      <c r="E96" s="17" t="s">
        <v>52</v>
      </c>
      <c r="F96" s="18">
        <f>F97</f>
        <v>1726</v>
      </c>
      <c r="G96" s="18" t="s">
        <v>42</v>
      </c>
      <c r="H96" s="18">
        <f>H97</f>
        <v>1494</v>
      </c>
      <c r="I96" s="18" t="s">
        <v>42</v>
      </c>
      <c r="J96" s="18">
        <f t="shared" si="8"/>
        <v>86.558516801853997</v>
      </c>
      <c r="K96" s="18">
        <v>0</v>
      </c>
    </row>
    <row r="97" spans="1:11" s="19" customFormat="1" ht="11.25" x14ac:dyDescent="0.2">
      <c r="A97" s="22" t="s">
        <v>45</v>
      </c>
      <c r="B97" s="22" t="s">
        <v>9</v>
      </c>
      <c r="C97" s="37"/>
      <c r="D97" s="22"/>
      <c r="E97" s="20" t="s">
        <v>53</v>
      </c>
      <c r="F97" s="10">
        <f>F98</f>
        <v>1726</v>
      </c>
      <c r="G97" s="10" t="s">
        <v>42</v>
      </c>
      <c r="H97" s="10">
        <f>H98</f>
        <v>1494</v>
      </c>
      <c r="I97" s="10" t="s">
        <v>42</v>
      </c>
      <c r="J97" s="10">
        <f t="shared" si="8"/>
        <v>86.558516801853997</v>
      </c>
      <c r="K97" s="10">
        <v>0</v>
      </c>
    </row>
    <row r="98" spans="1:11" s="19" customFormat="1" ht="45" x14ac:dyDescent="0.2">
      <c r="A98" s="22" t="s">
        <v>45</v>
      </c>
      <c r="B98" s="22" t="s">
        <v>9</v>
      </c>
      <c r="C98" s="37" t="s">
        <v>78</v>
      </c>
      <c r="D98" s="22"/>
      <c r="E98" s="21" t="s">
        <v>80</v>
      </c>
      <c r="F98" s="10">
        <f>F99</f>
        <v>1726</v>
      </c>
      <c r="G98" s="10" t="s">
        <v>42</v>
      </c>
      <c r="H98" s="10">
        <f>H99</f>
        <v>1494</v>
      </c>
      <c r="I98" s="10" t="s">
        <v>42</v>
      </c>
      <c r="J98" s="10">
        <f t="shared" si="8"/>
        <v>86.558516801853997</v>
      </c>
      <c r="K98" s="10">
        <v>0</v>
      </c>
    </row>
    <row r="99" spans="1:11" s="19" customFormat="1" ht="33.75" x14ac:dyDescent="0.2">
      <c r="A99" s="22" t="s">
        <v>45</v>
      </c>
      <c r="B99" s="22" t="s">
        <v>9</v>
      </c>
      <c r="C99" s="37" t="s">
        <v>81</v>
      </c>
      <c r="D99" s="22"/>
      <c r="E99" s="33" t="s">
        <v>69</v>
      </c>
      <c r="F99" s="10">
        <f>F101</f>
        <v>1726</v>
      </c>
      <c r="G99" s="10" t="s">
        <v>42</v>
      </c>
      <c r="H99" s="10">
        <f>H101</f>
        <v>1494</v>
      </c>
      <c r="I99" s="10" t="s">
        <v>42</v>
      </c>
      <c r="J99" s="10">
        <f t="shared" si="8"/>
        <v>86.558516801853997</v>
      </c>
      <c r="K99" s="10">
        <v>0</v>
      </c>
    </row>
    <row r="100" spans="1:11" s="19" customFormat="1" ht="22.5" x14ac:dyDescent="0.2">
      <c r="A100" s="22" t="s">
        <v>45</v>
      </c>
      <c r="B100" s="22" t="s">
        <v>9</v>
      </c>
      <c r="C100" s="37" t="s">
        <v>81</v>
      </c>
      <c r="D100" s="22" t="s">
        <v>19</v>
      </c>
      <c r="E100" s="24" t="s">
        <v>30</v>
      </c>
      <c r="F100" s="10">
        <f>F101</f>
        <v>1726</v>
      </c>
      <c r="G100" s="10" t="s">
        <v>42</v>
      </c>
      <c r="H100" s="10">
        <f>H101</f>
        <v>1494</v>
      </c>
      <c r="I100" s="10" t="s">
        <v>42</v>
      </c>
      <c r="J100" s="10">
        <f t="shared" si="8"/>
        <v>86.558516801853997</v>
      </c>
      <c r="K100" s="10">
        <v>0</v>
      </c>
    </row>
    <row r="101" spans="1:11" s="19" customFormat="1" ht="33.75" x14ac:dyDescent="0.2">
      <c r="A101" s="22" t="s">
        <v>45</v>
      </c>
      <c r="B101" s="22" t="s">
        <v>9</v>
      </c>
      <c r="C101" s="37" t="s">
        <v>81</v>
      </c>
      <c r="D101" s="22" t="s">
        <v>20</v>
      </c>
      <c r="E101" s="24" t="s">
        <v>31</v>
      </c>
      <c r="F101" s="10">
        <v>1726</v>
      </c>
      <c r="G101" s="10" t="s">
        <v>42</v>
      </c>
      <c r="H101" s="10">
        <v>1494</v>
      </c>
      <c r="I101" s="10" t="s">
        <v>42</v>
      </c>
      <c r="J101" s="10">
        <f t="shared" si="8"/>
        <v>86.558516801853997</v>
      </c>
      <c r="K101" s="10">
        <v>0</v>
      </c>
    </row>
    <row r="102" spans="1:11" s="19" customFormat="1" ht="11.25" x14ac:dyDescent="0.2">
      <c r="A102" s="22">
        <v>10</v>
      </c>
      <c r="B102" s="22"/>
      <c r="C102" s="37"/>
      <c r="D102" s="22"/>
      <c r="E102" s="17" t="s">
        <v>54</v>
      </c>
      <c r="F102" s="18">
        <f>F103</f>
        <v>539.4</v>
      </c>
      <c r="G102" s="10">
        <v>0</v>
      </c>
      <c r="H102" s="18">
        <f>H103</f>
        <v>357.6</v>
      </c>
      <c r="I102" s="10">
        <v>0</v>
      </c>
      <c r="J102" s="10">
        <f t="shared" si="8"/>
        <v>66.295884315906576</v>
      </c>
      <c r="K102" s="10">
        <f t="shared" si="9"/>
        <v>0</v>
      </c>
    </row>
    <row r="103" spans="1:11" s="19" customFormat="1" ht="11.25" x14ac:dyDescent="0.2">
      <c r="A103" s="22">
        <v>10</v>
      </c>
      <c r="B103" s="22" t="s">
        <v>4</v>
      </c>
      <c r="C103" s="37"/>
      <c r="D103" s="22"/>
      <c r="E103" s="24" t="s">
        <v>65</v>
      </c>
      <c r="F103" s="10">
        <f>F104</f>
        <v>539.4</v>
      </c>
      <c r="G103" s="10">
        <v>0</v>
      </c>
      <c r="H103" s="10">
        <f>H104</f>
        <v>357.6</v>
      </c>
      <c r="I103" s="10">
        <v>0</v>
      </c>
      <c r="J103" s="10">
        <f t="shared" si="8"/>
        <v>66.295884315906576</v>
      </c>
      <c r="K103" s="10">
        <f t="shared" si="9"/>
        <v>0</v>
      </c>
    </row>
    <row r="104" spans="1:11" s="19" customFormat="1" ht="11.25" x14ac:dyDescent="0.2">
      <c r="A104" s="22">
        <v>10</v>
      </c>
      <c r="B104" s="22" t="s">
        <v>4</v>
      </c>
      <c r="C104" s="37" t="s">
        <v>14</v>
      </c>
      <c r="D104" s="22"/>
      <c r="E104" s="24" t="s">
        <v>27</v>
      </c>
      <c r="F104" s="10">
        <f>F105</f>
        <v>539.4</v>
      </c>
      <c r="G104" s="10">
        <v>0</v>
      </c>
      <c r="H104" s="10">
        <f>H105</f>
        <v>357.6</v>
      </c>
      <c r="I104" s="10">
        <v>0</v>
      </c>
      <c r="J104" s="10">
        <f t="shared" si="8"/>
        <v>66.295884315906576</v>
      </c>
      <c r="K104" s="10">
        <f t="shared" si="9"/>
        <v>0</v>
      </c>
    </row>
    <row r="105" spans="1:11" s="19" customFormat="1" ht="22.5" x14ac:dyDescent="0.2">
      <c r="A105" s="22">
        <v>10</v>
      </c>
      <c r="B105" s="22" t="s">
        <v>4</v>
      </c>
      <c r="C105" s="37" t="s">
        <v>14</v>
      </c>
      <c r="D105" s="22">
        <v>300</v>
      </c>
      <c r="E105" s="24" t="s">
        <v>66</v>
      </c>
      <c r="F105" s="10">
        <f>F106</f>
        <v>539.4</v>
      </c>
      <c r="G105" s="10">
        <v>0</v>
      </c>
      <c r="H105" s="10">
        <f>H106</f>
        <v>357.6</v>
      </c>
      <c r="I105" s="10">
        <v>0</v>
      </c>
      <c r="J105" s="10">
        <f t="shared" si="8"/>
        <v>66.295884315906576</v>
      </c>
      <c r="K105" s="10">
        <f t="shared" si="9"/>
        <v>0</v>
      </c>
    </row>
    <row r="106" spans="1:11" s="19" customFormat="1" ht="22.5" x14ac:dyDescent="0.2">
      <c r="A106" s="22">
        <v>10</v>
      </c>
      <c r="B106" s="22" t="s">
        <v>4</v>
      </c>
      <c r="C106" s="37" t="s">
        <v>14</v>
      </c>
      <c r="D106" s="22">
        <v>320</v>
      </c>
      <c r="E106" s="24" t="s">
        <v>67</v>
      </c>
      <c r="F106" s="10">
        <f>422+117.4</f>
        <v>539.4</v>
      </c>
      <c r="G106" s="10">
        <v>0</v>
      </c>
      <c r="H106" s="10">
        <v>357.6</v>
      </c>
      <c r="I106" s="10">
        <v>0</v>
      </c>
      <c r="J106" s="10">
        <f t="shared" si="8"/>
        <v>66.295884315906576</v>
      </c>
      <c r="K106" s="10">
        <f t="shared" si="9"/>
        <v>0</v>
      </c>
    </row>
    <row r="107" spans="1:11" s="19" customFormat="1" ht="11.25" x14ac:dyDescent="0.2">
      <c r="A107" s="22" t="s">
        <v>46</v>
      </c>
      <c r="B107" s="22"/>
      <c r="C107" s="38"/>
      <c r="D107" s="22"/>
      <c r="E107" s="17" t="s">
        <v>55</v>
      </c>
      <c r="F107" s="18">
        <f>F108</f>
        <v>3726</v>
      </c>
      <c r="G107" s="18" t="s">
        <v>42</v>
      </c>
      <c r="H107" s="18">
        <f>H108</f>
        <v>1587.8000000000002</v>
      </c>
      <c r="I107" s="18" t="s">
        <v>42</v>
      </c>
      <c r="J107" s="18">
        <f t="shared" si="8"/>
        <v>42.614063338701023</v>
      </c>
      <c r="K107" s="18">
        <v>0</v>
      </c>
    </row>
    <row r="108" spans="1:11" s="19" customFormat="1" ht="11.25" x14ac:dyDescent="0.2">
      <c r="A108" s="22" t="s">
        <v>46</v>
      </c>
      <c r="B108" s="22" t="s">
        <v>4</v>
      </c>
      <c r="C108" s="37"/>
      <c r="D108" s="22"/>
      <c r="E108" s="20" t="s">
        <v>56</v>
      </c>
      <c r="F108" s="10">
        <f>F109+F118</f>
        <v>3726</v>
      </c>
      <c r="G108" s="10" t="s">
        <v>42</v>
      </c>
      <c r="H108" s="10">
        <f>H109+H118</f>
        <v>1587.8000000000002</v>
      </c>
      <c r="I108" s="10" t="s">
        <v>42</v>
      </c>
      <c r="J108" s="10">
        <f t="shared" si="8"/>
        <v>42.614063338701023</v>
      </c>
      <c r="K108" s="10">
        <v>0</v>
      </c>
    </row>
    <row r="109" spans="1:11" s="19" customFormat="1" ht="45" x14ac:dyDescent="0.2">
      <c r="A109" s="22" t="s">
        <v>46</v>
      </c>
      <c r="B109" s="22" t="s">
        <v>4</v>
      </c>
      <c r="C109" s="37" t="s">
        <v>78</v>
      </c>
      <c r="D109" s="22"/>
      <c r="E109" s="21" t="s">
        <v>80</v>
      </c>
      <c r="F109" s="10">
        <f>F110</f>
        <v>3726</v>
      </c>
      <c r="G109" s="10" t="s">
        <v>42</v>
      </c>
      <c r="H109" s="10">
        <f>H110</f>
        <v>1587.8000000000002</v>
      </c>
      <c r="I109" s="10" t="s">
        <v>42</v>
      </c>
      <c r="J109" s="10">
        <f t="shared" si="8"/>
        <v>42.614063338701023</v>
      </c>
      <c r="K109" s="10">
        <v>0</v>
      </c>
    </row>
    <row r="110" spans="1:11" s="19" customFormat="1" ht="45" x14ac:dyDescent="0.2">
      <c r="A110" s="22" t="s">
        <v>46</v>
      </c>
      <c r="B110" s="22" t="s">
        <v>4</v>
      </c>
      <c r="C110" s="37" t="s">
        <v>82</v>
      </c>
      <c r="D110" s="22"/>
      <c r="E110" s="33" t="s">
        <v>70</v>
      </c>
      <c r="F110" s="10">
        <f>F114+F117+F115+F111</f>
        <v>3726</v>
      </c>
      <c r="G110" s="10" t="s">
        <v>42</v>
      </c>
      <c r="H110" s="10">
        <f>H114+H117+H115+H111</f>
        <v>1587.8000000000002</v>
      </c>
      <c r="I110" s="10" t="s">
        <v>42</v>
      </c>
      <c r="J110" s="10">
        <f t="shared" si="8"/>
        <v>42.614063338701023</v>
      </c>
      <c r="K110" s="10">
        <v>0</v>
      </c>
    </row>
    <row r="111" spans="1:11" s="19" customFormat="1" ht="22.5" x14ac:dyDescent="0.2">
      <c r="A111" s="22" t="s">
        <v>46</v>
      </c>
      <c r="B111" s="22" t="s">
        <v>4</v>
      </c>
      <c r="C111" s="37" t="s">
        <v>82</v>
      </c>
      <c r="D111" s="22" t="s">
        <v>19</v>
      </c>
      <c r="E111" s="24" t="s">
        <v>30</v>
      </c>
      <c r="F111" s="10">
        <f>F112</f>
        <v>2876</v>
      </c>
      <c r="G111" s="10">
        <f>G112</f>
        <v>0</v>
      </c>
      <c r="H111" s="10">
        <f>H112</f>
        <v>961.7</v>
      </c>
      <c r="I111" s="10">
        <f>I112</f>
        <v>0</v>
      </c>
      <c r="J111" s="10">
        <f t="shared" si="8"/>
        <v>33.438803894297635</v>
      </c>
      <c r="K111" s="10">
        <f t="shared" si="9"/>
        <v>0</v>
      </c>
    </row>
    <row r="112" spans="1:11" s="19" customFormat="1" ht="33.75" x14ac:dyDescent="0.2">
      <c r="A112" s="22" t="s">
        <v>46</v>
      </c>
      <c r="B112" s="22" t="s">
        <v>4</v>
      </c>
      <c r="C112" s="37" t="s">
        <v>82</v>
      </c>
      <c r="D112" s="22" t="s">
        <v>20</v>
      </c>
      <c r="E112" s="24" t="s">
        <v>31</v>
      </c>
      <c r="F112" s="10">
        <v>2876</v>
      </c>
      <c r="G112" s="10">
        <v>0</v>
      </c>
      <c r="H112" s="10">
        <v>961.7</v>
      </c>
      <c r="I112" s="10">
        <v>0</v>
      </c>
      <c r="J112" s="10">
        <f t="shared" si="8"/>
        <v>33.438803894297635</v>
      </c>
      <c r="K112" s="10">
        <f t="shared" ref="K112:K115" si="11">IF(G112&gt;0,I112/G112*100,0)</f>
        <v>0</v>
      </c>
    </row>
    <row r="113" spans="1:11" s="19" customFormat="1" ht="33.75" hidden="1" x14ac:dyDescent="0.2">
      <c r="A113" s="22" t="s">
        <v>46</v>
      </c>
      <c r="B113" s="22" t="s">
        <v>4</v>
      </c>
      <c r="C113" s="37" t="s">
        <v>82</v>
      </c>
      <c r="D113" s="22">
        <v>600</v>
      </c>
      <c r="E113" s="24" t="s">
        <v>48</v>
      </c>
      <c r="F113" s="10">
        <f>F114+F115</f>
        <v>0</v>
      </c>
      <c r="G113" s="10" t="s">
        <v>42</v>
      </c>
      <c r="H113" s="10">
        <f>H114+H115</f>
        <v>0</v>
      </c>
      <c r="I113" s="10" t="s">
        <v>42</v>
      </c>
      <c r="J113" s="10">
        <f t="shared" si="8"/>
        <v>0</v>
      </c>
      <c r="K113" s="10" t="e">
        <f t="shared" si="11"/>
        <v>#DIV/0!</v>
      </c>
    </row>
    <row r="114" spans="1:11" s="19" customFormat="1" ht="11.25" hidden="1" x14ac:dyDescent="0.2">
      <c r="A114" s="22" t="s">
        <v>46</v>
      </c>
      <c r="B114" s="22" t="s">
        <v>4</v>
      </c>
      <c r="C114" s="37" t="s">
        <v>82</v>
      </c>
      <c r="D114" s="22">
        <v>610</v>
      </c>
      <c r="E114" s="24" t="s">
        <v>61</v>
      </c>
      <c r="F114" s="10">
        <v>0</v>
      </c>
      <c r="G114" s="10" t="s">
        <v>42</v>
      </c>
      <c r="H114" s="10">
        <v>0</v>
      </c>
      <c r="I114" s="10" t="s">
        <v>42</v>
      </c>
      <c r="J114" s="10">
        <f t="shared" si="8"/>
        <v>0</v>
      </c>
      <c r="K114" s="10" t="e">
        <f t="shared" si="11"/>
        <v>#DIV/0!</v>
      </c>
    </row>
    <row r="115" spans="1:11" s="19" customFormat="1" ht="33.75" hidden="1" x14ac:dyDescent="0.2">
      <c r="A115" s="22" t="s">
        <v>46</v>
      </c>
      <c r="B115" s="22" t="s">
        <v>4</v>
      </c>
      <c r="C115" s="37" t="s">
        <v>82</v>
      </c>
      <c r="D115" s="22">
        <v>630</v>
      </c>
      <c r="E115" s="32" t="s">
        <v>49</v>
      </c>
      <c r="F115" s="10">
        <v>0</v>
      </c>
      <c r="G115" s="10">
        <v>0</v>
      </c>
      <c r="H115" s="10">
        <v>0</v>
      </c>
      <c r="I115" s="10">
        <v>0</v>
      </c>
      <c r="J115" s="10">
        <f t="shared" si="8"/>
        <v>0</v>
      </c>
      <c r="K115" s="10">
        <f t="shared" si="11"/>
        <v>0</v>
      </c>
    </row>
    <row r="116" spans="1:11" s="19" customFormat="1" ht="11.25" x14ac:dyDescent="0.2">
      <c r="A116" s="22" t="s">
        <v>46</v>
      </c>
      <c r="B116" s="22" t="s">
        <v>4</v>
      </c>
      <c r="C116" s="37" t="s">
        <v>82</v>
      </c>
      <c r="D116" s="22" t="s">
        <v>21</v>
      </c>
      <c r="E116" s="20" t="s">
        <v>32</v>
      </c>
      <c r="F116" s="10">
        <f>F117</f>
        <v>850</v>
      </c>
      <c r="G116" s="10" t="s">
        <v>42</v>
      </c>
      <c r="H116" s="10">
        <f>H117</f>
        <v>626.1</v>
      </c>
      <c r="I116" s="10" t="s">
        <v>42</v>
      </c>
      <c r="J116" s="10">
        <f t="shared" si="8"/>
        <v>73.658823529411762</v>
      </c>
      <c r="K116" s="10">
        <v>0</v>
      </c>
    </row>
    <row r="117" spans="1:11" s="19" customFormat="1" ht="45" x14ac:dyDescent="0.2">
      <c r="A117" s="22" t="s">
        <v>46</v>
      </c>
      <c r="B117" s="22" t="s">
        <v>4</v>
      </c>
      <c r="C117" s="37" t="s">
        <v>82</v>
      </c>
      <c r="D117" s="22" t="s">
        <v>47</v>
      </c>
      <c r="E117" s="32" t="s">
        <v>59</v>
      </c>
      <c r="F117" s="34">
        <v>850</v>
      </c>
      <c r="G117" s="34" t="s">
        <v>42</v>
      </c>
      <c r="H117" s="34">
        <v>626.1</v>
      </c>
      <c r="I117" s="34" t="s">
        <v>42</v>
      </c>
      <c r="J117" s="34">
        <f t="shared" si="8"/>
        <v>73.658823529411762</v>
      </c>
      <c r="K117" s="34">
        <v>0</v>
      </c>
    </row>
    <row r="118" spans="1:11" s="19" customFormat="1" ht="11.25" hidden="1" x14ac:dyDescent="0.2">
      <c r="A118" s="22" t="s">
        <v>46</v>
      </c>
      <c r="B118" s="22" t="s">
        <v>4</v>
      </c>
      <c r="C118" s="20" t="s">
        <v>14</v>
      </c>
      <c r="D118" s="22"/>
      <c r="E118" s="20" t="s">
        <v>27</v>
      </c>
      <c r="F118" s="34">
        <f t="shared" ref="F118:I119" si="12">F119</f>
        <v>0</v>
      </c>
      <c r="G118" s="34">
        <f t="shared" si="12"/>
        <v>0</v>
      </c>
      <c r="H118" s="34">
        <f t="shared" si="12"/>
        <v>0</v>
      </c>
      <c r="I118" s="34">
        <f t="shared" si="12"/>
        <v>0</v>
      </c>
      <c r="J118" s="34">
        <f t="shared" si="8"/>
        <v>0</v>
      </c>
      <c r="K118" s="34">
        <f t="shared" si="9"/>
        <v>0</v>
      </c>
    </row>
    <row r="119" spans="1:11" s="19" customFormat="1" ht="11.25" hidden="1" x14ac:dyDescent="0.2">
      <c r="A119" s="22" t="s">
        <v>46</v>
      </c>
      <c r="B119" s="22" t="s">
        <v>4</v>
      </c>
      <c r="C119" s="20" t="s">
        <v>14</v>
      </c>
      <c r="D119" s="22" t="s">
        <v>21</v>
      </c>
      <c r="E119" s="20" t="s">
        <v>32</v>
      </c>
      <c r="F119" s="34">
        <f t="shared" si="12"/>
        <v>0</v>
      </c>
      <c r="G119" s="34">
        <f t="shared" si="12"/>
        <v>0</v>
      </c>
      <c r="H119" s="34">
        <f t="shared" si="12"/>
        <v>0</v>
      </c>
      <c r="I119" s="34">
        <f t="shared" si="12"/>
        <v>0</v>
      </c>
      <c r="J119" s="34">
        <f t="shared" si="8"/>
        <v>0</v>
      </c>
      <c r="K119" s="34">
        <f t="shared" si="9"/>
        <v>0</v>
      </c>
    </row>
    <row r="120" spans="1:11" s="19" customFormat="1" ht="45" hidden="1" x14ac:dyDescent="0.2">
      <c r="A120" s="22" t="s">
        <v>46</v>
      </c>
      <c r="B120" s="22" t="s">
        <v>4</v>
      </c>
      <c r="C120" s="22" t="s">
        <v>14</v>
      </c>
      <c r="D120" s="22" t="s">
        <v>47</v>
      </c>
      <c r="E120" s="32" t="s">
        <v>59</v>
      </c>
      <c r="F120" s="34">
        <v>0</v>
      </c>
      <c r="G120" s="34">
        <v>0</v>
      </c>
      <c r="H120" s="34">
        <v>0</v>
      </c>
      <c r="I120" s="34">
        <v>0</v>
      </c>
      <c r="J120" s="34">
        <f t="shared" si="8"/>
        <v>0</v>
      </c>
      <c r="K120" s="34">
        <f t="shared" si="9"/>
        <v>0</v>
      </c>
    </row>
    <row r="121" spans="1:11" s="19" customFormat="1" ht="21" x14ac:dyDescent="0.2">
      <c r="A121" s="22">
        <v>13</v>
      </c>
      <c r="B121" s="22"/>
      <c r="C121" s="37"/>
      <c r="D121" s="22"/>
      <c r="E121" s="46" t="s">
        <v>100</v>
      </c>
      <c r="F121" s="47">
        <f>F122</f>
        <v>156.4</v>
      </c>
      <c r="G121" s="47" t="str">
        <f t="shared" ref="G121:J123" si="13">G122</f>
        <v>0,0</v>
      </c>
      <c r="H121" s="47">
        <f t="shared" si="13"/>
        <v>121.6</v>
      </c>
      <c r="I121" s="47" t="str">
        <f t="shared" si="13"/>
        <v>0,0</v>
      </c>
      <c r="J121" s="47">
        <f t="shared" si="13"/>
        <v>77.749360613810737</v>
      </c>
      <c r="K121" s="18">
        <v>0</v>
      </c>
    </row>
    <row r="122" spans="1:11" s="19" customFormat="1" ht="22.5" x14ac:dyDescent="0.2">
      <c r="A122" s="22">
        <v>13</v>
      </c>
      <c r="B122" s="22" t="s">
        <v>4</v>
      </c>
      <c r="C122" s="37"/>
      <c r="D122" s="22"/>
      <c r="E122" s="32" t="s">
        <v>99</v>
      </c>
      <c r="F122" s="34">
        <f>F123</f>
        <v>156.4</v>
      </c>
      <c r="G122" s="34" t="str">
        <f t="shared" si="13"/>
        <v>0,0</v>
      </c>
      <c r="H122" s="34">
        <f t="shared" si="13"/>
        <v>121.6</v>
      </c>
      <c r="I122" s="34" t="str">
        <f t="shared" si="13"/>
        <v>0,0</v>
      </c>
      <c r="J122" s="34">
        <f t="shared" si="13"/>
        <v>77.749360613810737</v>
      </c>
      <c r="K122" s="10">
        <v>0</v>
      </c>
    </row>
    <row r="123" spans="1:11" s="19" customFormat="1" ht="11.25" x14ac:dyDescent="0.2">
      <c r="A123" s="22">
        <v>13</v>
      </c>
      <c r="B123" s="22" t="s">
        <v>4</v>
      </c>
      <c r="C123" s="37" t="s">
        <v>14</v>
      </c>
      <c r="D123" s="22"/>
      <c r="E123" s="32" t="s">
        <v>27</v>
      </c>
      <c r="F123" s="34">
        <f>F124</f>
        <v>156.4</v>
      </c>
      <c r="G123" s="34" t="str">
        <f t="shared" si="13"/>
        <v>0,0</v>
      </c>
      <c r="H123" s="34">
        <f t="shared" si="13"/>
        <v>121.6</v>
      </c>
      <c r="I123" s="34" t="str">
        <f t="shared" si="13"/>
        <v>0,0</v>
      </c>
      <c r="J123" s="34">
        <f t="shared" si="13"/>
        <v>77.749360613810737</v>
      </c>
      <c r="K123" s="10">
        <v>0</v>
      </c>
    </row>
    <row r="124" spans="1:11" s="19" customFormat="1" ht="22.5" x14ac:dyDescent="0.2">
      <c r="A124" s="22">
        <v>13</v>
      </c>
      <c r="B124" s="22" t="s">
        <v>4</v>
      </c>
      <c r="C124" s="37" t="s">
        <v>14</v>
      </c>
      <c r="D124" s="22">
        <v>700</v>
      </c>
      <c r="E124" s="32" t="s">
        <v>98</v>
      </c>
      <c r="F124" s="10">
        <f>F125</f>
        <v>156.4</v>
      </c>
      <c r="G124" s="10" t="s">
        <v>42</v>
      </c>
      <c r="H124" s="10">
        <f>H125</f>
        <v>121.6</v>
      </c>
      <c r="I124" s="10" t="s">
        <v>42</v>
      </c>
      <c r="J124" s="10">
        <f t="shared" ref="J124:J125" si="14">IF(H124&gt;0,H124/F124*100,0)</f>
        <v>77.749360613810737</v>
      </c>
      <c r="K124" s="10">
        <v>0</v>
      </c>
    </row>
    <row r="125" spans="1:11" s="19" customFormat="1" ht="11.25" x14ac:dyDescent="0.2">
      <c r="A125" s="22">
        <v>13</v>
      </c>
      <c r="B125" s="22" t="s">
        <v>4</v>
      </c>
      <c r="C125" s="37" t="s">
        <v>14</v>
      </c>
      <c r="D125" s="22">
        <v>730</v>
      </c>
      <c r="E125" s="32" t="s">
        <v>97</v>
      </c>
      <c r="F125" s="34">
        <v>156.4</v>
      </c>
      <c r="G125" s="34" t="s">
        <v>42</v>
      </c>
      <c r="H125" s="34">
        <v>121.6</v>
      </c>
      <c r="I125" s="34" t="s">
        <v>42</v>
      </c>
      <c r="J125" s="34">
        <f t="shared" si="14"/>
        <v>77.749360613810737</v>
      </c>
      <c r="K125" s="34">
        <v>0</v>
      </c>
    </row>
    <row r="126" spans="1:11" s="19" customFormat="1" ht="11.25" x14ac:dyDescent="0.2">
      <c r="A126" s="22"/>
      <c r="B126" s="22"/>
      <c r="C126" s="22"/>
      <c r="D126" s="22"/>
      <c r="E126" s="32"/>
      <c r="F126" s="34"/>
      <c r="G126" s="34"/>
      <c r="H126" s="34"/>
      <c r="I126" s="34"/>
      <c r="J126" s="34"/>
      <c r="K126" s="34"/>
    </row>
    <row r="127" spans="1:11" s="19" customFormat="1" ht="11.25" x14ac:dyDescent="0.2">
      <c r="A127" s="48"/>
      <c r="B127" s="49"/>
      <c r="C127" s="49"/>
      <c r="D127" s="50"/>
      <c r="E127" s="17" t="s">
        <v>57</v>
      </c>
      <c r="F127" s="18">
        <f>F10+F44+F49+F58+F69+F86+F96+F102+F107+F121</f>
        <v>391307.50000000012</v>
      </c>
      <c r="G127" s="18">
        <f t="shared" ref="G127:I127" si="15">G10+G44+G49+G58+G69+G86+G96+G102+G107+G121</f>
        <v>29906.399999999998</v>
      </c>
      <c r="H127" s="18">
        <f t="shared" si="15"/>
        <v>342859.6</v>
      </c>
      <c r="I127" s="18">
        <f t="shared" si="15"/>
        <v>29906.399999999998</v>
      </c>
      <c r="J127" s="18">
        <f>IF(H127&gt;0,H127/F127*100,0)</f>
        <v>87.618969736077091</v>
      </c>
      <c r="K127" s="18">
        <f>IF(I127&gt;0,I127/G127*100,0)</f>
        <v>100</v>
      </c>
    </row>
    <row r="132" spans="6:9" x14ac:dyDescent="0.2">
      <c r="F132" s="7"/>
    </row>
    <row r="133" spans="6:9" x14ac:dyDescent="0.2">
      <c r="F133" s="42">
        <v>391307.5</v>
      </c>
      <c r="G133" s="7">
        <v>29906.400000000001</v>
      </c>
      <c r="H133" s="7">
        <v>342859.6</v>
      </c>
      <c r="I133" s="7">
        <v>29906.400000000001</v>
      </c>
    </row>
    <row r="134" spans="6:9" x14ac:dyDescent="0.2">
      <c r="F134" s="42">
        <f t="shared" ref="F134:I134" si="16">F133-F127</f>
        <v>0</v>
      </c>
      <c r="G134" s="42">
        <f t="shared" si="16"/>
        <v>0</v>
      </c>
      <c r="H134" s="42">
        <f>H133-H127</f>
        <v>0</v>
      </c>
      <c r="I134" s="42">
        <f t="shared" si="16"/>
        <v>0</v>
      </c>
    </row>
  </sheetData>
  <mergeCells count="10">
    <mergeCell ref="J7:K7"/>
    <mergeCell ref="G1:K1"/>
    <mergeCell ref="F2:G2"/>
    <mergeCell ref="F3:G3"/>
    <mergeCell ref="A4:K4"/>
    <mergeCell ref="A127:D127"/>
    <mergeCell ref="A7:D7"/>
    <mergeCell ref="E7:E8"/>
    <mergeCell ref="F7:G7"/>
    <mergeCell ref="H7:I7"/>
  </mergeCells>
  <pageMargins left="0.74803149606299213" right="0.39370078740157483" top="0.59055118110236227" bottom="0.59055118110236227" header="0.51181102362204722" footer="0.51181102362204722"/>
  <pageSetup paperSize="9" scale="76" fitToHeight="0" orientation="portrait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Sheet1</vt:lpstr>
      <vt:lpstr>Sheet1!Заголовки_для_печати</vt:lpstr>
      <vt:lpstr>Sheet1!Область_печати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Марина Геннадьевна</dc:creator>
  <cp:lastModifiedBy>Калинина Марина Геннадьевна</cp:lastModifiedBy>
  <cp:lastPrinted>2024-02-12T13:37:51Z</cp:lastPrinted>
  <dcterms:created xsi:type="dcterms:W3CDTF">2016-01-13T12:22:26Z</dcterms:created>
  <dcterms:modified xsi:type="dcterms:W3CDTF">2024-02-12T13:38:32Z</dcterms:modified>
</cp:coreProperties>
</file>